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K:\Koulutusdekaanihommat\syksy2019\Kokous 16.9.2019\"/>
    </mc:Choice>
  </mc:AlternateContent>
  <xr:revisionPtr revIDLastSave="0" documentId="13_ncr:1_{1E5315BC-CCEF-4F33-AD9F-5EAEBA5D272D}" xr6:coauthVersionLast="41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Yhteishaku" sheetId="2" r:id="rId1"/>
    <sheet name="Avoimen väylä" sheetId="8" r:id="rId2"/>
    <sheet name="Yhteishaku koulutusaloittain" sheetId="5" r:id="rId3"/>
    <sheet name="KVhaku" sheetId="3" r:id="rId4"/>
    <sheet name="Siirtohaku" sheetId="6" r:id="rId5"/>
    <sheet name="Kaksoistutkintohaku" sheetId="7" r:id="rId6"/>
    <sheet name="Arkisto" sheetId="1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2" i="2" l="1"/>
  <c r="Q4" i="6" l="1"/>
  <c r="P4" i="6"/>
  <c r="O4" i="6"/>
  <c r="M4" i="6"/>
  <c r="L4" i="6"/>
  <c r="K4" i="6"/>
  <c r="Q4" i="7"/>
  <c r="P4" i="7"/>
  <c r="O4" i="7"/>
  <c r="N4" i="7"/>
  <c r="M4" i="7"/>
  <c r="L4" i="7"/>
  <c r="K4" i="7"/>
  <c r="J4" i="7"/>
  <c r="AC88" i="2" l="1"/>
  <c r="AB88" i="2"/>
  <c r="AB87" i="2"/>
  <c r="AC87" i="2"/>
  <c r="B79" i="2"/>
  <c r="C79" i="2"/>
  <c r="D79" i="2"/>
  <c r="N79" i="2"/>
  <c r="O79" i="2"/>
  <c r="U79" i="2"/>
  <c r="V79" i="2"/>
  <c r="AB79" i="2"/>
  <c r="AC79" i="2"/>
  <c r="AC59" i="2"/>
  <c r="AB59" i="2"/>
  <c r="AC62" i="2"/>
  <c r="AC63" i="2"/>
  <c r="AB62" i="2"/>
  <c r="AB63" i="2"/>
  <c r="G79" i="2" l="1"/>
  <c r="H79" i="2"/>
  <c r="R5" i="3"/>
  <c r="S5" i="3" s="1"/>
  <c r="S47" i="3"/>
  <c r="S48" i="3"/>
  <c r="S49" i="3"/>
  <c r="S39" i="3"/>
  <c r="P5" i="3"/>
  <c r="S43" i="3"/>
  <c r="S40" i="3"/>
  <c r="S36" i="3"/>
  <c r="S35" i="3"/>
  <c r="S34" i="3"/>
  <c r="S33" i="3"/>
  <c r="S32" i="3"/>
  <c r="S29" i="3"/>
  <c r="S26" i="3"/>
  <c r="S23" i="3"/>
  <c r="S22" i="3"/>
  <c r="S42" i="3"/>
  <c r="S41" i="3"/>
  <c r="S14" i="3"/>
  <c r="S13" i="3"/>
  <c r="S12" i="3"/>
  <c r="Y7" i="2" l="1"/>
  <c r="AC96" i="2"/>
  <c r="AB96" i="2"/>
  <c r="AC81" i="2"/>
  <c r="AC82" i="2"/>
  <c r="AC83" i="2"/>
  <c r="AC84" i="2"/>
  <c r="AC85" i="2"/>
  <c r="AB81" i="2"/>
  <c r="AB82" i="2"/>
  <c r="AB83" i="2"/>
  <c r="AB84" i="2"/>
  <c r="AB85" i="2"/>
  <c r="AB35" i="2" l="1"/>
  <c r="AC35" i="2"/>
  <c r="AB7" i="2" l="1"/>
  <c r="AC7" i="2"/>
  <c r="AB76" i="2"/>
  <c r="AC76" i="2"/>
  <c r="AC100" i="2"/>
  <c r="AB100" i="2"/>
  <c r="AC103" i="2"/>
  <c r="AB103" i="2"/>
  <c r="AC110" i="2"/>
  <c r="AB110" i="2"/>
  <c r="AC109" i="2"/>
  <c r="AB109" i="2"/>
  <c r="AC107" i="2"/>
  <c r="AB107" i="2"/>
  <c r="AC106" i="2"/>
  <c r="AB106" i="2"/>
  <c r="AC98" i="2"/>
  <c r="AB98" i="2"/>
  <c r="AC97" i="2"/>
  <c r="AB97" i="2"/>
  <c r="AC95" i="2"/>
  <c r="AB95" i="2"/>
  <c r="AC94" i="2"/>
  <c r="AB94" i="2"/>
  <c r="AC93" i="2"/>
  <c r="AB93" i="2"/>
  <c r="AC92" i="2"/>
  <c r="AB92" i="2"/>
  <c r="AC91" i="2"/>
  <c r="AB91" i="2"/>
  <c r="AC90" i="2"/>
  <c r="AB90" i="2"/>
  <c r="AC89" i="2"/>
  <c r="AB89" i="2"/>
  <c r="AC80" i="2"/>
  <c r="AB80" i="2"/>
  <c r="AC74" i="2"/>
  <c r="AB74" i="2"/>
  <c r="AC73" i="2"/>
  <c r="AB73" i="2"/>
  <c r="AC61" i="2"/>
  <c r="AB61" i="2"/>
  <c r="AC58" i="2"/>
  <c r="AB58" i="2"/>
  <c r="AC55" i="2"/>
  <c r="AB55" i="2"/>
  <c r="AC52" i="2"/>
  <c r="AB52" i="2"/>
  <c r="AC51" i="2"/>
  <c r="AB51" i="2"/>
  <c r="AC50" i="2"/>
  <c r="AB50" i="2"/>
  <c r="AC49" i="2"/>
  <c r="AB49" i="2"/>
  <c r="AC48" i="2"/>
  <c r="AB48" i="2"/>
  <c r="AC47" i="2"/>
  <c r="AB47" i="2"/>
  <c r="AC46" i="2"/>
  <c r="AB46" i="2"/>
  <c r="AC44" i="2"/>
  <c r="AB44" i="2"/>
  <c r="AC77" i="2"/>
  <c r="AB77" i="2"/>
  <c r="AC39" i="2"/>
  <c r="AB39" i="2"/>
  <c r="AC38" i="2"/>
  <c r="AB38" i="2"/>
  <c r="AC36" i="2"/>
  <c r="AB36" i="2"/>
  <c r="AC34" i="2"/>
  <c r="AB34" i="2"/>
  <c r="AC33" i="2"/>
  <c r="AB33" i="2"/>
  <c r="AC32" i="2"/>
  <c r="AB32" i="2"/>
  <c r="AC31" i="2"/>
  <c r="AB31" i="2"/>
  <c r="AC30" i="2"/>
  <c r="AB30" i="2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C18" i="2"/>
  <c r="AB18" i="2"/>
  <c r="AC17" i="2"/>
  <c r="AB17" i="2"/>
  <c r="AC16" i="2"/>
  <c r="AB16" i="2"/>
  <c r="AC15" i="2"/>
  <c r="AB15" i="2"/>
  <c r="AC11" i="2"/>
  <c r="AB11" i="2"/>
  <c r="AC10" i="2"/>
  <c r="AB10" i="2"/>
  <c r="AC86" i="2"/>
  <c r="AB86" i="2"/>
  <c r="D49" i="3" l="1"/>
  <c r="I49" i="3"/>
  <c r="N49" i="3"/>
  <c r="D48" i="3"/>
  <c r="I48" i="3"/>
  <c r="N48" i="3"/>
  <c r="D47" i="3"/>
  <c r="I47" i="3"/>
  <c r="N47" i="3"/>
  <c r="D46" i="3"/>
  <c r="I46" i="3"/>
  <c r="D43" i="3"/>
  <c r="I43" i="3"/>
  <c r="N43" i="3"/>
  <c r="D40" i="3"/>
  <c r="I40" i="3"/>
  <c r="N40" i="3"/>
  <c r="D36" i="3"/>
  <c r="I36" i="3"/>
  <c r="N36" i="3"/>
  <c r="D35" i="3"/>
  <c r="I35" i="3"/>
  <c r="N35" i="3"/>
  <c r="D34" i="3"/>
  <c r="I34" i="3"/>
  <c r="N34" i="3"/>
  <c r="D33" i="3"/>
  <c r="I33" i="3"/>
  <c r="N33" i="3"/>
  <c r="D32" i="3"/>
  <c r="I32" i="3"/>
  <c r="N32" i="3"/>
  <c r="D29" i="3"/>
  <c r="I29" i="3"/>
  <c r="N29" i="3"/>
  <c r="D26" i="3"/>
  <c r="I26" i="3"/>
  <c r="N26" i="3"/>
  <c r="D23" i="3"/>
  <c r="I23" i="3"/>
  <c r="N23" i="3"/>
  <c r="D22" i="3"/>
  <c r="I22" i="3"/>
  <c r="N22" i="3"/>
  <c r="N19" i="3"/>
  <c r="N18" i="3"/>
  <c r="D17" i="3"/>
  <c r="I17" i="3"/>
  <c r="D14" i="3"/>
  <c r="I14" i="3"/>
  <c r="N14" i="3"/>
  <c r="N13" i="3"/>
  <c r="I12" i="3"/>
  <c r="N12" i="3"/>
  <c r="D9" i="3"/>
  <c r="I9" i="3"/>
  <c r="N9" i="3"/>
  <c r="F5" i="3"/>
  <c r="E5" i="3"/>
  <c r="C5" i="3"/>
  <c r="D5" i="3" s="1"/>
  <c r="K5" i="3"/>
  <c r="J5" i="3"/>
  <c r="H5" i="3"/>
  <c r="G5" i="3"/>
  <c r="O5" i="3"/>
  <c r="M5" i="3"/>
  <c r="I5" i="3" l="1"/>
  <c r="N5" i="3"/>
  <c r="T7" i="2"/>
  <c r="S7" i="2"/>
  <c r="V103" i="2" l="1"/>
  <c r="U103" i="2"/>
  <c r="V61" i="2"/>
  <c r="U61" i="2"/>
  <c r="R7" i="2"/>
  <c r="U58" i="2"/>
  <c r="U64" i="2"/>
  <c r="U94" i="2"/>
  <c r="V94" i="2"/>
  <c r="U100" i="2" l="1"/>
  <c r="V100" i="2"/>
  <c r="V110" i="2" l="1"/>
  <c r="U110" i="2"/>
  <c r="V109" i="2"/>
  <c r="U109" i="2"/>
  <c r="V107" i="2"/>
  <c r="U107" i="2"/>
  <c r="V106" i="2"/>
  <c r="U106" i="2"/>
  <c r="V98" i="2"/>
  <c r="U98" i="2"/>
  <c r="V97" i="2"/>
  <c r="U97" i="2"/>
  <c r="V95" i="2"/>
  <c r="U95" i="2"/>
  <c r="V93" i="2"/>
  <c r="U93" i="2"/>
  <c r="V92" i="2"/>
  <c r="U92" i="2"/>
  <c r="V91" i="2"/>
  <c r="U91" i="2"/>
  <c r="V90" i="2"/>
  <c r="U90" i="2"/>
  <c r="V89" i="2"/>
  <c r="U89" i="2"/>
  <c r="V80" i="2"/>
  <c r="U80" i="2"/>
  <c r="V74" i="2"/>
  <c r="U74" i="2"/>
  <c r="V73" i="2"/>
  <c r="U73" i="2"/>
  <c r="V64" i="2"/>
  <c r="V58" i="2"/>
  <c r="V56" i="2"/>
  <c r="U56" i="2"/>
  <c r="V55" i="2"/>
  <c r="U55" i="2"/>
  <c r="V52" i="2"/>
  <c r="U52" i="2"/>
  <c r="V51" i="2"/>
  <c r="U51" i="2"/>
  <c r="V50" i="2"/>
  <c r="U50" i="2"/>
  <c r="V49" i="2"/>
  <c r="U49" i="2"/>
  <c r="V48" i="2"/>
  <c r="U48" i="2"/>
  <c r="V47" i="2"/>
  <c r="U47" i="2"/>
  <c r="V46" i="2"/>
  <c r="U46" i="2"/>
  <c r="V44" i="2"/>
  <c r="U44" i="2"/>
  <c r="V88" i="2"/>
  <c r="U88" i="2"/>
  <c r="V87" i="2"/>
  <c r="U87" i="2"/>
  <c r="V78" i="2"/>
  <c r="U78" i="2"/>
  <c r="V77" i="2"/>
  <c r="U77" i="2"/>
  <c r="V39" i="2"/>
  <c r="U39" i="2"/>
  <c r="V38" i="2"/>
  <c r="U38" i="2"/>
  <c r="V36" i="2"/>
  <c r="U36" i="2"/>
  <c r="V34" i="2"/>
  <c r="U34" i="2"/>
  <c r="V33" i="2"/>
  <c r="U33" i="2"/>
  <c r="V32" i="2"/>
  <c r="U32" i="2"/>
  <c r="V31" i="2"/>
  <c r="U31" i="2"/>
  <c r="V30" i="2"/>
  <c r="U30" i="2"/>
  <c r="V29" i="2"/>
  <c r="U29" i="2"/>
  <c r="V28" i="2"/>
  <c r="U28" i="2"/>
  <c r="V27" i="2"/>
  <c r="U27" i="2"/>
  <c r="V26" i="2"/>
  <c r="U26" i="2"/>
  <c r="V25" i="2"/>
  <c r="U25" i="2"/>
  <c r="V24" i="2"/>
  <c r="U24" i="2"/>
  <c r="V23" i="2"/>
  <c r="U23" i="2"/>
  <c r="V22" i="2"/>
  <c r="U22" i="2"/>
  <c r="V21" i="2"/>
  <c r="U21" i="2"/>
  <c r="V20" i="2"/>
  <c r="U20" i="2"/>
  <c r="V18" i="2"/>
  <c r="U18" i="2"/>
  <c r="V17" i="2"/>
  <c r="U17" i="2"/>
  <c r="V16" i="2"/>
  <c r="U16" i="2"/>
  <c r="V15" i="2"/>
  <c r="U15" i="2"/>
  <c r="V11" i="2"/>
  <c r="U11" i="2"/>
  <c r="V10" i="2"/>
  <c r="U10" i="2"/>
  <c r="V86" i="2"/>
  <c r="U86" i="2"/>
  <c r="V76" i="2"/>
  <c r="U76" i="2"/>
  <c r="V7" i="2"/>
  <c r="U7" i="2" l="1"/>
  <c r="L7" i="2"/>
  <c r="M7" i="2"/>
  <c r="N50" i="2"/>
  <c r="N28" i="2"/>
  <c r="N110" i="2" l="1"/>
  <c r="O104" i="2"/>
  <c r="O105" i="2"/>
  <c r="O106" i="2"/>
  <c r="O107" i="2"/>
  <c r="O98" i="2"/>
  <c r="N104" i="2"/>
  <c r="N105" i="2"/>
  <c r="N106" i="2"/>
  <c r="N107" i="2"/>
  <c r="O89" i="2"/>
  <c r="O91" i="2"/>
  <c r="O92" i="2"/>
  <c r="O93" i="2"/>
  <c r="N89" i="2"/>
  <c r="N91" i="2"/>
  <c r="N92" i="2"/>
  <c r="N93" i="2"/>
  <c r="O74" i="2"/>
  <c r="N74" i="2"/>
  <c r="O60" i="2"/>
  <c r="N60" i="2"/>
  <c r="O47" i="2"/>
  <c r="O48" i="2"/>
  <c r="O90" i="2"/>
  <c r="O49" i="2"/>
  <c r="O50" i="2"/>
  <c r="O51" i="2"/>
  <c r="O52" i="2"/>
  <c r="N47" i="2"/>
  <c r="N48" i="2"/>
  <c r="N90" i="2"/>
  <c r="N49" i="2"/>
  <c r="N51" i="2"/>
  <c r="N52" i="2"/>
  <c r="O87" i="2"/>
  <c r="O88" i="2"/>
  <c r="N87" i="2"/>
  <c r="N88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N23" i="2"/>
  <c r="N24" i="2"/>
  <c r="N25" i="2"/>
  <c r="N26" i="2"/>
  <c r="N27" i="2"/>
  <c r="N29" i="2"/>
  <c r="N30" i="2"/>
  <c r="N31" i="2"/>
  <c r="N32" i="2"/>
  <c r="N33" i="2"/>
  <c r="N34" i="2"/>
  <c r="N35" i="2"/>
  <c r="O20" i="2"/>
  <c r="N20" i="2"/>
  <c r="O86" i="2"/>
  <c r="N86" i="2"/>
  <c r="O11" i="2"/>
  <c r="N11" i="2"/>
  <c r="N10" i="2"/>
  <c r="K7" i="2"/>
  <c r="O110" i="2"/>
  <c r="O80" i="2"/>
  <c r="O73" i="2"/>
  <c r="O58" i="2"/>
  <c r="N56" i="2"/>
  <c r="N55" i="2"/>
  <c r="O46" i="2"/>
  <c r="O44" i="2"/>
  <c r="N77" i="2"/>
  <c r="O78" i="2"/>
  <c r="N22" i="2"/>
  <c r="O21" i="2"/>
  <c r="O18" i="2"/>
  <c r="O17" i="2"/>
  <c r="N16" i="2"/>
  <c r="O15" i="2"/>
  <c r="O76" i="2"/>
  <c r="O64" i="2" l="1"/>
  <c r="N80" i="2"/>
  <c r="N78" i="2"/>
  <c r="N95" i="2"/>
  <c r="N98" i="2"/>
  <c r="O7" i="2"/>
  <c r="O77" i="2"/>
  <c r="O38" i="2"/>
  <c r="N44" i="2"/>
  <c r="N108" i="2"/>
  <c r="O10" i="2"/>
  <c r="O22" i="2"/>
  <c r="N39" i="2"/>
  <c r="N58" i="2"/>
  <c r="N7" i="2"/>
  <c r="O39" i="2"/>
  <c r="O55" i="2"/>
  <c r="O108" i="2"/>
  <c r="N76" i="2"/>
  <c r="O16" i="2"/>
  <c r="N64" i="2"/>
  <c r="N109" i="2"/>
  <c r="N38" i="2"/>
  <c r="O95" i="2"/>
  <c r="N21" i="2"/>
  <c r="N46" i="2"/>
  <c r="N17" i="2"/>
  <c r="N36" i="2"/>
  <c r="N73" i="2"/>
  <c r="N97" i="2"/>
  <c r="N15" i="2"/>
  <c r="N18" i="2"/>
  <c r="O56" i="2"/>
  <c r="O97" i="2"/>
  <c r="O109" i="2"/>
  <c r="F7" i="2"/>
  <c r="B109" i="2" l="1"/>
  <c r="C109" i="2"/>
  <c r="D109" i="2"/>
  <c r="B110" i="2"/>
  <c r="C110" i="2"/>
  <c r="D110" i="2"/>
  <c r="D108" i="2"/>
  <c r="C108" i="2"/>
  <c r="B108" i="2"/>
  <c r="B95" i="2"/>
  <c r="C95" i="2"/>
  <c r="D95" i="2"/>
  <c r="B97" i="2"/>
  <c r="C97" i="2"/>
  <c r="D97" i="2"/>
  <c r="B98" i="2"/>
  <c r="C98" i="2"/>
  <c r="D98" i="2"/>
  <c r="D80" i="2"/>
  <c r="C80" i="2"/>
  <c r="B80" i="2"/>
  <c r="D73" i="2"/>
  <c r="C73" i="2"/>
  <c r="B73" i="2"/>
  <c r="B56" i="2"/>
  <c r="C56" i="2"/>
  <c r="D56" i="2"/>
  <c r="B57" i="2"/>
  <c r="C57" i="2"/>
  <c r="D57" i="2"/>
  <c r="B58" i="2"/>
  <c r="C58" i="2"/>
  <c r="D58" i="2"/>
  <c r="B64" i="2"/>
  <c r="C64" i="2"/>
  <c r="D64" i="2"/>
  <c r="B65" i="2"/>
  <c r="C65" i="2"/>
  <c r="D65" i="2"/>
  <c r="D55" i="2"/>
  <c r="C55" i="2"/>
  <c r="B55" i="2"/>
  <c r="B45" i="2"/>
  <c r="C45" i="2"/>
  <c r="D45" i="2"/>
  <c r="B46" i="2"/>
  <c r="C46" i="2"/>
  <c r="D46" i="2"/>
  <c r="B51" i="2"/>
  <c r="C51" i="2"/>
  <c r="D51" i="2"/>
  <c r="B53" i="2"/>
  <c r="C53" i="2"/>
  <c r="D53" i="2"/>
  <c r="D44" i="2"/>
  <c r="C44" i="2"/>
  <c r="B44" i="2"/>
  <c r="D77" i="2"/>
  <c r="C77" i="2"/>
  <c r="B77" i="2"/>
  <c r="D78" i="2"/>
  <c r="C78" i="2"/>
  <c r="B78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1" i="2"/>
  <c r="C21" i="2"/>
  <c r="D21" i="2"/>
  <c r="B22" i="2"/>
  <c r="C22" i="2"/>
  <c r="D22" i="2"/>
  <c r="B36" i="2"/>
  <c r="C36" i="2"/>
  <c r="D36" i="2"/>
  <c r="B38" i="2"/>
  <c r="C38" i="2"/>
  <c r="D38" i="2"/>
  <c r="B39" i="2"/>
  <c r="C39" i="2"/>
  <c r="D39" i="2"/>
  <c r="B42" i="2"/>
  <c r="C42" i="2"/>
  <c r="D42" i="2"/>
  <c r="D13" i="2"/>
  <c r="C13" i="2"/>
  <c r="B13" i="2"/>
  <c r="D10" i="2"/>
  <c r="C10" i="2"/>
  <c r="B10" i="2"/>
  <c r="D76" i="2"/>
  <c r="C76" i="2"/>
  <c r="B76" i="2"/>
  <c r="D7" i="2"/>
  <c r="C7" i="2"/>
  <c r="B7" i="2"/>
  <c r="K107" i="1"/>
  <c r="K100" i="1"/>
  <c r="J107" i="1"/>
  <c r="J100" i="1"/>
  <c r="K81" i="1"/>
  <c r="J81" i="1"/>
  <c r="K71" i="1"/>
  <c r="J71" i="1"/>
  <c r="K61" i="1"/>
  <c r="J61" i="1"/>
  <c r="F52" i="1"/>
  <c r="G52" i="1" s="1"/>
  <c r="J42" i="1"/>
  <c r="H42" i="1"/>
  <c r="H61" i="1"/>
  <c r="H71" i="1"/>
  <c r="H81" i="1"/>
  <c r="H100" i="1"/>
  <c r="H107" i="1"/>
  <c r="F12" i="1"/>
  <c r="G12" i="1"/>
  <c r="F15" i="1"/>
  <c r="G15" i="1" s="1"/>
  <c r="F20" i="1"/>
  <c r="G20" i="1" s="1"/>
  <c r="F25" i="1"/>
  <c r="G25" i="1" s="1"/>
  <c r="F26" i="1"/>
  <c r="G26" i="1" s="1"/>
  <c r="F27" i="1"/>
  <c r="G27" i="1" s="1"/>
  <c r="F28" i="1"/>
  <c r="G28" i="1"/>
  <c r="F29" i="1"/>
  <c r="G29" i="1" s="1"/>
  <c r="F30" i="1"/>
  <c r="G30" i="1"/>
  <c r="F31" i="1"/>
  <c r="G31" i="1" s="1"/>
  <c r="F32" i="1"/>
  <c r="G32" i="1" s="1"/>
  <c r="F33" i="1"/>
  <c r="G33" i="1" s="1"/>
  <c r="F34" i="1"/>
  <c r="G34" i="1"/>
  <c r="F36" i="1"/>
  <c r="G36" i="1" s="1"/>
  <c r="F37" i="1"/>
  <c r="G37" i="1"/>
  <c r="F39" i="1"/>
  <c r="G39" i="1" s="1"/>
  <c r="F40" i="1"/>
  <c r="G40" i="1"/>
  <c r="F42" i="1"/>
  <c r="G42" i="1" s="1"/>
  <c r="F53" i="1"/>
  <c r="G53" i="1" s="1"/>
  <c r="F55" i="1"/>
  <c r="G55" i="1" s="1"/>
  <c r="F56" i="1"/>
  <c r="G56" i="1"/>
  <c r="F57" i="1"/>
  <c r="G57" i="1" s="1"/>
  <c r="F58" i="1"/>
  <c r="G58" i="1"/>
  <c r="F61" i="1"/>
  <c r="G61" i="1" s="1"/>
  <c r="F64" i="1"/>
  <c r="G64" i="1"/>
  <c r="F65" i="1"/>
  <c r="G65" i="1" s="1"/>
  <c r="F66" i="1"/>
  <c r="G66" i="1" s="1"/>
  <c r="F67" i="1"/>
  <c r="G67" i="1" s="1"/>
  <c r="F68" i="1"/>
  <c r="G68" i="1"/>
  <c r="F69" i="1"/>
  <c r="G69" i="1" s="1"/>
  <c r="F71" i="1"/>
  <c r="G71" i="1"/>
  <c r="F74" i="1"/>
  <c r="G74" i="1" s="1"/>
  <c r="F75" i="1"/>
  <c r="G75" i="1"/>
  <c r="F76" i="1"/>
  <c r="G76" i="1" s="1"/>
  <c r="F77" i="1"/>
  <c r="G77" i="1" s="1"/>
  <c r="F78" i="1"/>
  <c r="G78" i="1" s="1"/>
  <c r="F79" i="1"/>
  <c r="G79" i="1"/>
  <c r="F81" i="1"/>
  <c r="G81" i="1" s="1"/>
  <c r="F84" i="1"/>
  <c r="G84" i="1"/>
  <c r="F85" i="1"/>
  <c r="G85" i="1" s="1"/>
  <c r="F86" i="1"/>
  <c r="G86" i="1"/>
  <c r="F87" i="1"/>
  <c r="G87" i="1" s="1"/>
  <c r="F88" i="1"/>
  <c r="G88" i="1" s="1"/>
  <c r="F89" i="1"/>
  <c r="G89" i="1" s="1"/>
  <c r="F92" i="1"/>
  <c r="G92" i="1"/>
  <c r="F95" i="1"/>
  <c r="G95" i="1" s="1"/>
  <c r="F96" i="1"/>
  <c r="G96" i="1"/>
  <c r="F97" i="1"/>
  <c r="G97" i="1" s="1"/>
  <c r="F98" i="1"/>
  <c r="G98" i="1" s="1"/>
  <c r="F100" i="1"/>
  <c r="G100" i="1" s="1"/>
  <c r="F103" i="1"/>
  <c r="G103" i="1" s="1"/>
  <c r="F104" i="1"/>
  <c r="G104" i="1" s="1"/>
  <c r="F105" i="1"/>
  <c r="G105" i="1"/>
  <c r="F63" i="1"/>
  <c r="F94" i="1"/>
  <c r="G76" i="2" l="1"/>
  <c r="H12" i="1"/>
  <c r="H76" i="2"/>
  <c r="H44" i="2"/>
  <c r="G110" i="2"/>
  <c r="H7" i="2"/>
  <c r="G80" i="2"/>
  <c r="H73" i="2"/>
  <c r="H95" i="2"/>
  <c r="H108" i="2"/>
  <c r="H42" i="2"/>
  <c r="G21" i="2"/>
  <c r="H17" i="2"/>
  <c r="G77" i="2"/>
  <c r="H53" i="2"/>
  <c r="G55" i="2"/>
  <c r="G57" i="2"/>
  <c r="H13" i="2"/>
  <c r="G53" i="2"/>
  <c r="G73" i="2"/>
  <c r="H64" i="2"/>
  <c r="G18" i="2"/>
  <c r="G17" i="2"/>
  <c r="H14" i="2"/>
  <c r="G78" i="2"/>
  <c r="G44" i="2"/>
  <c r="G64" i="2"/>
  <c r="H97" i="2"/>
  <c r="G95" i="2"/>
  <c r="G7" i="2"/>
  <c r="H39" i="2"/>
  <c r="G38" i="2"/>
  <c r="H21" i="2"/>
  <c r="G19" i="2"/>
  <c r="G14" i="2"/>
  <c r="H55" i="2"/>
  <c r="H57" i="2"/>
  <c r="G56" i="2"/>
  <c r="G97" i="2"/>
  <c r="H110" i="2"/>
  <c r="G109" i="2"/>
  <c r="H22" i="2"/>
  <c r="H15" i="2"/>
  <c r="H46" i="2"/>
  <c r="H65" i="2"/>
  <c r="G108" i="2"/>
  <c r="H10" i="2"/>
  <c r="G10" i="2"/>
  <c r="H36" i="2"/>
  <c r="G22" i="2"/>
  <c r="H16" i="2"/>
  <c r="G15" i="2"/>
  <c r="H98" i="2"/>
  <c r="G13" i="2"/>
  <c r="H38" i="2"/>
  <c r="G36" i="2"/>
  <c r="H78" i="2"/>
  <c r="H77" i="2"/>
  <c r="H45" i="2"/>
  <c r="H58" i="2"/>
  <c r="H80" i="2"/>
  <c r="H51" i="2"/>
  <c r="G46" i="2"/>
  <c r="G45" i="2"/>
  <c r="G65" i="2"/>
  <c r="G58" i="2"/>
  <c r="G98" i="2"/>
  <c r="G42" i="2"/>
  <c r="G39" i="2"/>
  <c r="H19" i="2"/>
  <c r="H18" i="2"/>
  <c r="G16" i="2"/>
  <c r="G51" i="2"/>
  <c r="H56" i="2"/>
  <c r="H109" i="2"/>
</calcChain>
</file>

<file path=xl/sharedStrings.xml><?xml version="1.0" encoding="utf-8"?>
<sst xmlns="http://schemas.openxmlformats.org/spreadsheetml/2006/main" count="440" uniqueCount="227">
  <si>
    <t>YHTEISHAKU 2014 - 2019</t>
  </si>
  <si>
    <t>Oulun yliopiston hakijamäärät tiedekunnittain ja hakukohteittain, päävalinnat</t>
  </si>
  <si>
    <t>Hakija voi esiintyä eri riveillä useampaan kertaan.</t>
  </si>
  <si>
    <r>
      <t xml:space="preserve">Hakijat yhteensä </t>
    </r>
    <r>
      <rPr>
        <sz val="10"/>
        <rFont val="Calibri"/>
        <family val="2"/>
      </rPr>
      <t>-riveillä hakija on laskettu luvussa vain kerran.</t>
    </r>
  </si>
  <si>
    <t>Hakijat</t>
  </si>
  <si>
    <t>Ensisij. hak.</t>
  </si>
  <si>
    <t>Aloituspaikat</t>
  </si>
  <si>
    <t>vetovoima 1</t>
  </si>
  <si>
    <t>vetovoima 2</t>
  </si>
  <si>
    <t>Hyväksytyt (30.6.2016)</t>
  </si>
  <si>
    <t>Paikan vastaanottanneet (16.8.2016)</t>
  </si>
  <si>
    <t>Hyväksytyt (7.9)</t>
  </si>
  <si>
    <t>Paikan vastaanottaneet (7.9)</t>
  </si>
  <si>
    <t>Hyväksytyt</t>
  </si>
  <si>
    <t>Paikan vastaanottaneet</t>
  </si>
  <si>
    <t>Oulun yliopistoon hakeneet yhteensä</t>
  </si>
  <si>
    <t>Biokemian ja molekyylilääketieteen tiedekunta</t>
  </si>
  <si>
    <t>Biokemia</t>
  </si>
  <si>
    <t>Maisterikoulutus, Biokemia</t>
  </si>
  <si>
    <t>Humanistinen tiedekunta</t>
  </si>
  <si>
    <t>Aate- ja oppihistoria</t>
  </si>
  <si>
    <t>Englannin kielen aineenopettajakoulutus</t>
  </si>
  <si>
    <t>Englantilainen filologia</t>
  </si>
  <si>
    <t>Germaaninen filologia</t>
  </si>
  <si>
    <t>Historia ja tieteiden ja aatteiden historia</t>
  </si>
  <si>
    <t>Informaatiotutkimus</t>
  </si>
  <si>
    <t>Kirjallisuus</t>
  </si>
  <si>
    <t>Kirjallisuus ja suomen kieli</t>
  </si>
  <si>
    <t>Kulttuuriantropologia ja arkeologia</t>
  </si>
  <si>
    <t>Logopedia</t>
  </si>
  <si>
    <t>Maisterikoulutus, Tieteiden ja aatteiden historia</t>
  </si>
  <si>
    <t>Maisterikoulutus, Arkeologia</t>
  </si>
  <si>
    <t>Maisterikoulutus, Englantilainen filologia</t>
  </si>
  <si>
    <t>Maisterikoulutus, Germaaninen filologia</t>
  </si>
  <si>
    <t>Maisterikoulutus, Historia</t>
  </si>
  <si>
    <t>Maisterikoulutus, Informaatiotutkimus</t>
  </si>
  <si>
    <t>Maisterikoulutus, Kirjallisuus</t>
  </si>
  <si>
    <t>Maisterikoulutus, Kulttuuriantropologia</t>
  </si>
  <si>
    <t>Maisterikoulutus, Ruotsin kieli</t>
  </si>
  <si>
    <t>Maisterikoulutus, Saamelainen kulttuuri</t>
  </si>
  <si>
    <t>Maisterikoulutus, Saamen kieli</t>
  </si>
  <si>
    <t>Maisterikoulutus, Suomen kieli</t>
  </si>
  <si>
    <t>Maisterikoulutus, Tiedeviestintä</t>
  </si>
  <si>
    <t>Ruotsin kieli</t>
  </si>
  <si>
    <t>Ruotsin kielen aineenopettajan koulutus</t>
  </si>
  <si>
    <t>Saamelainen kulttuuri</t>
  </si>
  <si>
    <t>Saamen kieli</t>
  </si>
  <si>
    <t>Saksan kielen aineenopettajan koulutus</t>
  </si>
  <si>
    <t>Suomen kielen aineenopettajakoulutus</t>
  </si>
  <si>
    <t>Suomen kieli</t>
  </si>
  <si>
    <t>Kasvatustieteiden tiedekunta</t>
  </si>
  <si>
    <t>Kasvatustieteet</t>
  </si>
  <si>
    <t>Erityispedagogiikka</t>
  </si>
  <si>
    <t>Intercultural Teacher Education</t>
  </si>
  <si>
    <t>Varhaiskasvatus</t>
  </si>
  <si>
    <t>Musiikkikasvatus</t>
  </si>
  <si>
    <t>Luonnontieteellinen tiedekunta</t>
  </si>
  <si>
    <t>Biologia</t>
  </si>
  <si>
    <t>Fysiikka</t>
  </si>
  <si>
    <t>Maantiede</t>
  </si>
  <si>
    <t>Maisterikoulutus, Biologia</t>
  </si>
  <si>
    <t>Maisterikoulutus, Fysiikka</t>
  </si>
  <si>
    <t>Maisterikoulutus, Maantiede</t>
  </si>
  <si>
    <t>Maisterikoulutus, Matemaattiset tieteet</t>
  </si>
  <si>
    <t>Matemaattisten aineiden opettaja</t>
  </si>
  <si>
    <t>Matemaattiset ja fysikaaliset tieteet</t>
  </si>
  <si>
    <t>Matemaattiset tieteet</t>
  </si>
  <si>
    <t>Lääketieteellinen tiedekunta</t>
  </si>
  <si>
    <t>Hammaslääketiede</t>
  </si>
  <si>
    <t>Hoitotiede</t>
  </si>
  <si>
    <t>Hyvinvointitekniikka</t>
  </si>
  <si>
    <t>Lääketiede</t>
  </si>
  <si>
    <t>Maisterikoulutus, Hoitotiede</t>
  </si>
  <si>
    <t>Maisterikoulutus, Lääketieteen tekniikka</t>
  </si>
  <si>
    <t>Maisterikoulutus, Lääketieteen tekniikka, LTK, TST</t>
  </si>
  <si>
    <t>Maisterikoulutus, Terveyshallintotiede</t>
  </si>
  <si>
    <t>Maisterikoulutus, Terveystieteiden opettaja</t>
  </si>
  <si>
    <t>Terveyshallintotiede</t>
  </si>
  <si>
    <t>Terveystieteiden opettaja</t>
  </si>
  <si>
    <t>Oulun yliopiston kauppakorkeakoulu</t>
  </si>
  <si>
    <t xml:space="preserve">Johtaminen </t>
  </si>
  <si>
    <t>Kansainvälinen liiketoiminta</t>
  </si>
  <si>
    <t>Taloustiede</t>
  </si>
  <si>
    <t>Laskentatoimi</t>
  </si>
  <si>
    <t>Markkinointi</t>
  </si>
  <si>
    <t>Rahoitus</t>
  </si>
  <si>
    <t>Kauppatieteet</t>
  </si>
  <si>
    <t>Maisterikoulutus, Laskentatoimi</t>
  </si>
  <si>
    <t>Teknillinen tiedekunta</t>
  </si>
  <si>
    <t>Arkkitehtuuri</t>
  </si>
  <si>
    <t>Geotieteet</t>
  </si>
  <si>
    <t>Kaivos- ja rikastustekniikka</t>
  </si>
  <si>
    <t>Kemia</t>
  </si>
  <si>
    <t>Konetekniikka</t>
  </si>
  <si>
    <t>Haku MAOL -kilpailun perusteella, Konetekniikka</t>
  </si>
  <si>
    <t>Haku MAOL-kilpailun perusteella, Prosessitekniikka</t>
  </si>
  <si>
    <t>Haku MAOL -kilpailun perusteella, Rakennus- ja yhdyskuntatekniikka</t>
  </si>
  <si>
    <t>Haku MAOL -kilpailun perusteella, Tuotantotalous</t>
  </si>
  <si>
    <t>Haku MAOL -kilpailun perusteella, Ympäristötekniikka</t>
  </si>
  <si>
    <t>Maisterikoulutus, Arkkitehtuuri</t>
  </si>
  <si>
    <t>Maisterikoulutus, Geotieteet</t>
  </si>
  <si>
    <t>Maisterikoulutus, Kaivos- ja rikastustekniikka</t>
  </si>
  <si>
    <t>Maisterikoulutus, Konetekniikka</t>
  </si>
  <si>
    <t>Maisterikoulutus, Kemia</t>
  </si>
  <si>
    <t>Maisterikoulutus, Prosessitekniikka</t>
  </si>
  <si>
    <t>Maisterikoulutus, Tuotantotalous</t>
  </si>
  <si>
    <t>Maisterikoulutus, Ympäristötekniikka</t>
  </si>
  <si>
    <t>Maisterikoulutus, Rakennus- ja yhdyskuntatekniikka</t>
  </si>
  <si>
    <t>Prosessitekniikka</t>
  </si>
  <si>
    <t>Rakennus- ja yhdyskuntatekniikka</t>
  </si>
  <si>
    <t>Tuotantotalous</t>
  </si>
  <si>
    <t>Ympäristötekniikka</t>
  </si>
  <si>
    <t>Tieto- ja sähkötekniikan tiedekunta</t>
  </si>
  <si>
    <t>Elektroniikka ja tietoliikennetekniikka</t>
  </si>
  <si>
    <t>Haku MAOL-kilpailun perusteella, Elektroniikka ja tietoliikennetekniikka</t>
  </si>
  <si>
    <t>Haku MAOL -kilpailun perusteella, Tietotekniikka</t>
  </si>
  <si>
    <t>Maisterikoulutus, Elektroniikka ja tietoliikennetekniikka</t>
  </si>
  <si>
    <t>Maisterikoulutus, Sähkötekniikka</t>
  </si>
  <si>
    <t>Maisterikoulutus, Tietojenkäsittelytiede</t>
  </si>
  <si>
    <t>Maisterikoulutus, Tietotekniikka</t>
  </si>
  <si>
    <t>Sähkötekniikka</t>
  </si>
  <si>
    <t>Tietojenkäsittelytieteet</t>
  </si>
  <si>
    <t>Tietotekniikka</t>
  </si>
  <si>
    <t>vetovoima 1 = yhteishaussa kaikkien hakijoiden määrä aloituspaikkaa kohti</t>
  </si>
  <si>
    <t>vetovoima 2 = yhteishaussa ensimmäisellä hakutoivesijalla hakeneiden määrä aloituspaikkaa kohti</t>
  </si>
  <si>
    <t>Oulun yliopistoon hakeneet yhteensä koulutusaloittain</t>
  </si>
  <si>
    <t>Humanistinen</t>
  </si>
  <si>
    <t>Kasvatustieteellinen</t>
  </si>
  <si>
    <t>Luonnontieteellinen</t>
  </si>
  <si>
    <t>Kauppatieteellinen</t>
  </si>
  <si>
    <t>Teknillistieteellinen</t>
  </si>
  <si>
    <t>Terveystieteet</t>
  </si>
  <si>
    <t>Lääketieteellinen</t>
  </si>
  <si>
    <t>Hammaslääketieteellinen</t>
  </si>
  <si>
    <t>Muu tai tuntematon ala</t>
  </si>
  <si>
    <t>Haku englanninkieliseen maisterikoulutukseen</t>
  </si>
  <si>
    <t xml:space="preserve">Hakijat </t>
  </si>
  <si>
    <t>Vetovoima</t>
  </si>
  <si>
    <t xml:space="preserve">Hyväksytyt </t>
  </si>
  <si>
    <t xml:space="preserve">Paikan vastaanottaneet </t>
  </si>
  <si>
    <t>Hakijat yht</t>
  </si>
  <si>
    <t>Hakukohteet tiedekunnittain</t>
  </si>
  <si>
    <t>Arkkitehtuurin tiedekunta</t>
  </si>
  <si>
    <t>Architectural Design</t>
  </si>
  <si>
    <t>Molecular Medicine, Double Degree</t>
  </si>
  <si>
    <t xml:space="preserve">Molecular Medicine </t>
  </si>
  <si>
    <t>Protein Science and Biotechnology</t>
  </si>
  <si>
    <t>Kaivannaisalan tiedekunta</t>
  </si>
  <si>
    <t>Economic Geology</t>
  </si>
  <si>
    <t>Mineral Resources and Sustainable Mining (Master of Science)</t>
  </si>
  <si>
    <t>Mineral Resources and Sustainable Mining (Master of Technology)</t>
  </si>
  <si>
    <t>Education and Globalisation</t>
  </si>
  <si>
    <t>Learning, Education and Technology</t>
  </si>
  <si>
    <t>Ecology and Population Genetics</t>
  </si>
  <si>
    <t>Biomedical Engineering</t>
  </si>
  <si>
    <t>Economics</t>
  </si>
  <si>
    <t>Finance</t>
  </si>
  <si>
    <t>Marketing</t>
  </si>
  <si>
    <t>Financial and Management Accounting</t>
  </si>
  <si>
    <t>International Business Management</t>
  </si>
  <si>
    <t>Architecture</t>
  </si>
  <si>
    <t>Environmental Engineering</t>
  </si>
  <si>
    <t>Product Management</t>
  </si>
  <si>
    <t>Biomedical Engineering: Signal and Image Processing</t>
  </si>
  <si>
    <t>Computer Science and Engineering</t>
  </si>
  <si>
    <t>Software, Systems and Services Development in the Global Environment</t>
  </si>
  <si>
    <t>Wireless Communications Engineering</t>
  </si>
  <si>
    <t>Siirtohaku</t>
  </si>
  <si>
    <r>
      <t xml:space="preserve">Hakijat yhteensä </t>
    </r>
    <r>
      <rPr>
        <sz val="10"/>
        <rFont val="Calibri"/>
      </rPr>
      <t>-riveillä hakija on laskettu luvussa vain kerran.</t>
    </r>
  </si>
  <si>
    <t>Historia</t>
  </si>
  <si>
    <t>Luokanopettaja</t>
  </si>
  <si>
    <t>Tietojenkäsittely</t>
  </si>
  <si>
    <t xml:space="preserve">Haku kaksoistutkintokoulutukseen </t>
  </si>
  <si>
    <t>Molecular Medicine, double degree, Master's Programme in Biochemistry</t>
  </si>
  <si>
    <t>Geography - Specialization on Tourism Geographies, Double Degree, Master's Programme in Geography</t>
  </si>
  <si>
    <t>Finance, Double Degree, Master's Programme in Finance</t>
  </si>
  <si>
    <t>Geosciences, Double Degree, Master's Programme in Geosciences</t>
  </si>
  <si>
    <t>Mining Technology and Mineral Processing, double degree, Master's Programme in Mining Engineering and Mineral Processing</t>
  </si>
  <si>
    <t>Wireless Communications Engineering (DD-WCE), double degree, Master's Programme in Electronics and Communications Engineering</t>
  </si>
  <si>
    <t>YHTEISHAKU 2014 - 2016</t>
  </si>
  <si>
    <t>KOULUTUSPALVELUT 11.4.2016</t>
  </si>
  <si>
    <t>Ensisijaiset hakijat</t>
  </si>
  <si>
    <t>Muutos</t>
  </si>
  <si>
    <t xml:space="preserve"> </t>
  </si>
  <si>
    <t>Arkkitehtuurin koulutusohjelma</t>
  </si>
  <si>
    <t>Hakijat yhteensä</t>
  </si>
  <si>
    <t>Biokemian koulutusohjelma</t>
  </si>
  <si>
    <t>Informaatiotutkimuksen koulutusohjelma</t>
  </si>
  <si>
    <t>Logopedian koulutusohjelma</t>
  </si>
  <si>
    <t>Pohjoismainen filologia</t>
  </si>
  <si>
    <t>Kaivos- ja rikastustekniikan koulutusohjelma</t>
  </si>
  <si>
    <t>Geotieteiden koulutusohjelma</t>
  </si>
  <si>
    <t>Kasvatustieteiden koulutus</t>
  </si>
  <si>
    <t>Luokanopettajankoulutus, Oulu</t>
  </si>
  <si>
    <t>Taide- ja taitopainotteinen luokanopettajakoulutus</t>
  </si>
  <si>
    <t>Teknologiapainotteinen luokkanopettajakoulutus</t>
  </si>
  <si>
    <t>Varhaiskasvatuksen koulutus, Oulu</t>
  </si>
  <si>
    <t>Musiikkikasvatuksen koulutus</t>
  </si>
  <si>
    <t>Biologian koulutusohjelma</t>
  </si>
  <si>
    <t>Fysiikan koulutusohjelma</t>
  </si>
  <si>
    <t>Kemian koulutusohjelma</t>
  </si>
  <si>
    <t>Maantieteen koulutusohjelma</t>
  </si>
  <si>
    <t>Matemaattisten aineiden opet (fysiikka/kemia/matematiikka)</t>
  </si>
  <si>
    <t>Matemaattisten tieteiden koulutusohjelma</t>
  </si>
  <si>
    <t>Hammaslääketieteen koulutusohjelma</t>
  </si>
  <si>
    <t>Hoitotieteen tieteenalaohjelma</t>
  </si>
  <si>
    <t>Hyvinvointitekniikan koulutusohjelma</t>
  </si>
  <si>
    <t>Lääketieteen koulutusohjelma</t>
  </si>
  <si>
    <t>Terveyshallintotieteen tieteenalaohjelma</t>
  </si>
  <si>
    <t>Terveystieteiden opettajan koulutusohjelma</t>
  </si>
  <si>
    <t>Konetekniikan koulutusohjelma</t>
  </si>
  <si>
    <t>Prosessitekniikan koulutusohjelma</t>
  </si>
  <si>
    <t>Tuotantotalouden koulutusohjelma</t>
  </si>
  <si>
    <t>Ympäristötekniikan koulutusohjelma</t>
  </si>
  <si>
    <t>Sähkötekniikan koulutusohjelma</t>
  </si>
  <si>
    <t>Tietojenkäsittelytieteiden koulutusohjelma</t>
  </si>
  <si>
    <t>Tietotekniikan koulutusohjelma</t>
  </si>
  <si>
    <t>Hakijat/aloituspaikat yhteensä</t>
  </si>
  <si>
    <t>Tietojenkäsittelytiede</t>
  </si>
  <si>
    <t>Yhteishaku 2019-</t>
  </si>
  <si>
    <t>Hakukohteet, joissa aikaisempien/ avoimen opintojen valintatapa</t>
  </si>
  <si>
    <t>Hakukohteen kaikki hakijat</t>
  </si>
  <si>
    <t>Valintavan hakijat</t>
  </si>
  <si>
    <t>Valintatavan aloituspaikat</t>
  </si>
  <si>
    <t>Hakukohteen kokonaisaloituspaikat</t>
  </si>
  <si>
    <t>Valintatavalla hyväksytyt</t>
  </si>
  <si>
    <t>Valintatavan paikan vastaanottaneet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</si>
</sst>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Arial"/>
    </font>
    <font>
      <sz val="8"/>
      <name val="Arial"/>
      <family val="2"/>
    </font>
    <font>
      <sz val="10"/>
      <name val="Gill Sans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i/>
      <sz val="10"/>
      <name val="Arial"/>
      <family val="2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</font>
    <font>
      <i/>
      <sz val="10"/>
      <name val="Calibri"/>
    </font>
    <font>
      <b/>
      <sz val="10"/>
      <name val="Calibri"/>
    </font>
    <font>
      <b/>
      <sz val="10"/>
      <color indexed="8"/>
      <name val="Calibri"/>
    </font>
    <font>
      <sz val="10"/>
      <color indexed="8"/>
      <name val="Calibri"/>
    </font>
    <font>
      <sz val="10"/>
      <color rgb="FF000000"/>
      <name val="Calibri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4" fillId="4" borderId="9" applyNumberFormat="0" applyFont="0" applyAlignment="0" applyProtection="0"/>
    <xf numFmtId="0" fontId="22" fillId="0" borderId="0"/>
  </cellStyleXfs>
  <cellXfs count="495">
    <xf numFmtId="0" fontId="0" fillId="0" borderId="0" xfId="0"/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164" fontId="13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3" xfId="0" applyFont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5" fillId="0" borderId="0" xfId="1" applyFont="1" applyFill="1" applyBorder="1" applyAlignment="1">
      <alignment horizontal="right"/>
    </xf>
    <xf numFmtId="0" fontId="13" fillId="0" borderId="0" xfId="1" applyFont="1" applyFill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15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164" fontId="11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10" fillId="6" borderId="6" xfId="0" applyFont="1" applyFill="1" applyBorder="1" applyAlignment="1">
      <alignment horizontal="right"/>
    </xf>
    <xf numFmtId="0" fontId="10" fillId="6" borderId="6" xfId="0" applyFont="1" applyFill="1" applyBorder="1" applyAlignment="1">
      <alignment horizontal="left"/>
    </xf>
    <xf numFmtId="0" fontId="10" fillId="6" borderId="7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left"/>
    </xf>
    <xf numFmtId="164" fontId="15" fillId="6" borderId="6" xfId="0" applyNumberFormat="1" applyFont="1" applyFill="1" applyBorder="1" applyAlignment="1">
      <alignment horizontal="left"/>
    </xf>
    <xf numFmtId="0" fontId="15" fillId="6" borderId="6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2" fillId="8" borderId="0" xfId="0" applyFont="1" applyFill="1" applyBorder="1" applyAlignment="1">
      <alignment horizontal="right"/>
    </xf>
    <xf numFmtId="0" fontId="0" fillId="8" borderId="0" xfId="0" applyFill="1" applyBorder="1" applyAlignment="1">
      <alignment horizontal="left"/>
    </xf>
    <xf numFmtId="0" fontId="12" fillId="8" borderId="0" xfId="0" applyFont="1" applyFill="1" applyBorder="1" applyAlignment="1">
      <alignment horizontal="right"/>
    </xf>
    <xf numFmtId="0" fontId="17" fillId="8" borderId="0" xfId="0" applyFont="1" applyFill="1" applyBorder="1" applyAlignment="1">
      <alignment horizontal="right"/>
    </xf>
    <xf numFmtId="0" fontId="18" fillId="8" borderId="0" xfId="0" applyFont="1" applyFill="1" applyBorder="1" applyAlignment="1">
      <alignment horizontal="right"/>
    </xf>
    <xf numFmtId="0" fontId="13" fillId="8" borderId="0" xfId="0" applyFont="1" applyFill="1" applyBorder="1" applyAlignment="1">
      <alignment horizontal="right"/>
    </xf>
    <xf numFmtId="0" fontId="10" fillId="8" borderId="6" xfId="0" applyFont="1" applyFill="1" applyBorder="1" applyAlignment="1">
      <alignment horizontal="right"/>
    </xf>
    <xf numFmtId="0" fontId="10" fillId="8" borderId="6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right"/>
    </xf>
    <xf numFmtId="0" fontId="11" fillId="8" borderId="6" xfId="0" applyFont="1" applyFill="1" applyBorder="1" applyAlignment="1">
      <alignment horizontal="right"/>
    </xf>
    <xf numFmtId="0" fontId="0" fillId="8" borderId="6" xfId="0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15" fillId="8" borderId="6" xfId="0" applyFont="1" applyFill="1" applyBorder="1" applyAlignment="1">
      <alignment horizontal="right"/>
    </xf>
    <xf numFmtId="0" fontId="7" fillId="8" borderId="6" xfId="0" applyFont="1" applyFill="1" applyBorder="1" applyAlignment="1">
      <alignment horizontal="left"/>
    </xf>
    <xf numFmtId="0" fontId="5" fillId="8" borderId="6" xfId="0" applyFont="1" applyFill="1" applyBorder="1" applyAlignment="1">
      <alignment horizontal="left"/>
    </xf>
    <xf numFmtId="164" fontId="15" fillId="8" borderId="6" xfId="0" applyNumberFormat="1" applyFont="1" applyFill="1" applyBorder="1" applyAlignment="1">
      <alignment horizontal="right"/>
    </xf>
    <xf numFmtId="0" fontId="13" fillId="8" borderId="6" xfId="0" applyFont="1" applyFill="1" applyBorder="1" applyAlignment="1">
      <alignment horizontal="right"/>
    </xf>
    <xf numFmtId="0" fontId="15" fillId="8" borderId="6" xfId="0" applyFont="1" applyFill="1" applyBorder="1" applyAlignment="1">
      <alignment horizontal="left"/>
    </xf>
    <xf numFmtId="0" fontId="10" fillId="8" borderId="0" xfId="0" applyFont="1" applyFill="1" applyBorder="1" applyAlignment="1">
      <alignment horizontal="right"/>
    </xf>
    <xf numFmtId="0" fontId="11" fillId="8" borderId="0" xfId="0" applyFont="1" applyFill="1" applyBorder="1" applyAlignment="1">
      <alignment horizontal="right"/>
    </xf>
    <xf numFmtId="0" fontId="0" fillId="9" borderId="0" xfId="0" applyFill="1" applyBorder="1" applyAlignment="1">
      <alignment horizontal="left"/>
    </xf>
    <xf numFmtId="0" fontId="10" fillId="9" borderId="6" xfId="0" applyFont="1" applyFill="1" applyBorder="1" applyAlignment="1">
      <alignment horizontal="left"/>
    </xf>
    <xf numFmtId="0" fontId="10" fillId="9" borderId="7" xfId="0" applyFont="1" applyFill="1" applyBorder="1" applyAlignment="1">
      <alignment horizontal="right"/>
    </xf>
    <xf numFmtId="0" fontId="0" fillId="9" borderId="6" xfId="0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164" fontId="15" fillId="9" borderId="6" xfId="0" applyNumberFormat="1" applyFont="1" applyFill="1" applyBorder="1" applyAlignment="1">
      <alignment horizontal="left"/>
    </xf>
    <xf numFmtId="0" fontId="15" fillId="9" borderId="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/>
    </xf>
    <xf numFmtId="0" fontId="15" fillId="9" borderId="6" xfId="0" applyFont="1" applyFill="1" applyBorder="1" applyAlignment="1">
      <alignment horizontal="right"/>
    </xf>
    <xf numFmtId="0" fontId="5" fillId="9" borderId="0" xfId="0" applyFont="1" applyFill="1" applyBorder="1" applyAlignment="1">
      <alignment horizontal="left"/>
    </xf>
    <xf numFmtId="0" fontId="10" fillId="6" borderId="1" xfId="2" applyFont="1" applyFill="1" applyBorder="1" applyAlignment="1">
      <alignment horizontal="right"/>
    </xf>
    <xf numFmtId="0" fontId="10" fillId="6" borderId="5" xfId="2" applyFont="1" applyFill="1" applyBorder="1" applyAlignment="1">
      <alignment horizontal="right"/>
    </xf>
    <xf numFmtId="0" fontId="14" fillId="6" borderId="0" xfId="1" applyFont="1" applyFill="1" applyBorder="1" applyAlignment="1">
      <alignment horizontal="right"/>
    </xf>
    <xf numFmtId="0" fontId="15" fillId="6" borderId="0" xfId="0" applyFont="1" applyFill="1" applyBorder="1" applyAlignment="1">
      <alignment horizontal="right"/>
    </xf>
    <xf numFmtId="0" fontId="15" fillId="6" borderId="0" xfId="1" applyFont="1" applyFill="1" applyBorder="1" applyAlignment="1">
      <alignment horizontal="right"/>
    </xf>
    <xf numFmtId="164" fontId="15" fillId="6" borderId="3" xfId="0" applyNumberFormat="1" applyFont="1" applyFill="1" applyBorder="1" applyAlignment="1">
      <alignment horizontal="right"/>
    </xf>
    <xf numFmtId="0" fontId="7" fillId="6" borderId="3" xfId="0" applyFont="1" applyFill="1" applyBorder="1" applyAlignment="1">
      <alignment horizontal="right"/>
    </xf>
    <xf numFmtId="0" fontId="10" fillId="7" borderId="3" xfId="3" applyFont="1" applyFill="1" applyBorder="1" applyAlignment="1">
      <alignment horizontal="right"/>
    </xf>
    <xf numFmtId="0" fontId="10" fillId="7" borderId="4" xfId="0" applyFont="1" applyFill="1" applyBorder="1" applyAlignment="1">
      <alignment horizontal="right"/>
    </xf>
    <xf numFmtId="0" fontId="10" fillId="7" borderId="8" xfId="0" applyFont="1" applyFill="1" applyBorder="1" applyAlignment="1">
      <alignment horizontal="right"/>
    </xf>
    <xf numFmtId="0" fontId="10" fillId="7" borderId="3" xfId="0" applyFont="1" applyFill="1" applyBorder="1" applyAlignment="1">
      <alignment horizontal="left"/>
    </xf>
    <xf numFmtId="1" fontId="15" fillId="7" borderId="3" xfId="0" applyNumberFormat="1" applyFont="1" applyFill="1" applyBorder="1" applyAlignment="1">
      <alignment horizontal="left"/>
    </xf>
    <xf numFmtId="164" fontId="10" fillId="7" borderId="3" xfId="0" applyNumberFormat="1" applyFont="1" applyFill="1" applyBorder="1" applyAlignment="1">
      <alignment horizontal="left"/>
    </xf>
    <xf numFmtId="164" fontId="15" fillId="7" borderId="3" xfId="0" applyNumberFormat="1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right"/>
    </xf>
    <xf numFmtId="0" fontId="10" fillId="6" borderId="6" xfId="3" applyFont="1" applyFill="1" applyBorder="1" applyAlignment="1">
      <alignment horizontal="right"/>
    </xf>
    <xf numFmtId="1" fontId="15" fillId="6" borderId="6" xfId="0" applyNumberFormat="1" applyFont="1" applyFill="1" applyBorder="1" applyAlignment="1">
      <alignment horizontal="left"/>
    </xf>
    <xf numFmtId="164" fontId="10" fillId="6" borderId="6" xfId="0" applyNumberFormat="1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3" fillId="10" borderId="3" xfId="0" applyFont="1" applyFill="1" applyBorder="1" applyAlignment="1">
      <alignment horizontal="left"/>
    </xf>
    <xf numFmtId="0" fontId="3" fillId="10" borderId="8" xfId="0" applyFon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3" fillId="10" borderId="3" xfId="0" applyFont="1" applyFill="1" applyBorder="1" applyAlignment="1">
      <alignment horizontal="right"/>
    </xf>
    <xf numFmtId="0" fontId="7" fillId="10" borderId="3" xfId="0" applyFont="1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0" fontId="5" fillId="10" borderId="3" xfId="0" applyFont="1" applyFill="1" applyBorder="1" applyAlignment="1">
      <alignment horizontal="right"/>
    </xf>
    <xf numFmtId="0" fontId="13" fillId="10" borderId="3" xfId="0" applyFont="1" applyFill="1" applyBorder="1" applyAlignment="1">
      <alignment horizontal="right"/>
    </xf>
    <xf numFmtId="0" fontId="11" fillId="10" borderId="3" xfId="0" applyFont="1" applyFill="1" applyBorder="1" applyAlignment="1">
      <alignment horizontal="right"/>
    </xf>
    <xf numFmtId="0" fontId="5" fillId="10" borderId="3" xfId="0" applyFont="1" applyFill="1" applyBorder="1" applyAlignment="1">
      <alignment horizontal="left"/>
    </xf>
    <xf numFmtId="0" fontId="3" fillId="10" borderId="0" xfId="0" applyFont="1" applyFill="1" applyBorder="1" applyAlignment="1">
      <alignment horizontal="left"/>
    </xf>
    <xf numFmtId="0" fontId="3" fillId="10" borderId="5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164" fontId="13" fillId="10" borderId="0" xfId="0" applyNumberFormat="1" applyFont="1" applyFill="1" applyBorder="1" applyAlignment="1">
      <alignment horizontal="right"/>
    </xf>
    <xf numFmtId="0" fontId="11" fillId="1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right" indent="1"/>
    </xf>
    <xf numFmtId="0" fontId="11" fillId="0" borderId="2" xfId="0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1" fillId="0" borderId="13" xfId="0" applyFont="1" applyBorder="1" applyAlignment="1">
      <alignment horizontal="right" indent="1"/>
    </xf>
    <xf numFmtId="0" fontId="11" fillId="0" borderId="14" xfId="0" applyFont="1" applyBorder="1" applyAlignment="1">
      <alignment horizontal="right" indent="1"/>
    </xf>
    <xf numFmtId="0" fontId="0" fillId="0" borderId="13" xfId="0" applyBorder="1" applyAlignment="1">
      <alignment horizontal="right" indent="1"/>
    </xf>
    <xf numFmtId="0" fontId="0" fillId="0" borderId="0" xfId="0" applyBorder="1" applyAlignment="1">
      <alignment horizontal="right" indent="1"/>
    </xf>
    <xf numFmtId="164" fontId="0" fillId="0" borderId="14" xfId="0" applyNumberFormat="1" applyBorder="1" applyAlignment="1">
      <alignment horizontal="right" indent="1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 wrapText="1"/>
    </xf>
    <xf numFmtId="0" fontId="0" fillId="0" borderId="14" xfId="0" applyBorder="1" applyAlignment="1">
      <alignment horizontal="right" indent="1"/>
    </xf>
    <xf numFmtId="0" fontId="4" fillId="11" borderId="13" xfId="0" applyFont="1" applyFill="1" applyBorder="1" applyAlignment="1">
      <alignment horizontal="center" wrapText="1"/>
    </xf>
    <xf numFmtId="0" fontId="4" fillId="11" borderId="0" xfId="0" applyFont="1" applyFill="1" applyBorder="1" applyAlignment="1">
      <alignment horizontal="center" wrapText="1"/>
    </xf>
    <xf numFmtId="0" fontId="3" fillId="11" borderId="10" xfId="0" applyFont="1" applyFill="1" applyBorder="1" applyAlignment="1">
      <alignment horizontal="center"/>
    </xf>
    <xf numFmtId="0" fontId="3" fillId="11" borderId="11" xfId="0" applyFont="1" applyFill="1" applyBorder="1"/>
    <xf numFmtId="0" fontId="3" fillId="11" borderId="12" xfId="0" applyFont="1" applyFill="1" applyBorder="1"/>
    <xf numFmtId="0" fontId="4" fillId="11" borderId="14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left"/>
    </xf>
    <xf numFmtId="3" fontId="12" fillId="0" borderId="15" xfId="0" applyNumberFormat="1" applyFont="1" applyBorder="1" applyAlignment="1">
      <alignment horizontal="right" indent="1"/>
    </xf>
    <xf numFmtId="3" fontId="12" fillId="0" borderId="5" xfId="0" applyNumberFormat="1" applyFont="1" applyBorder="1" applyAlignment="1">
      <alignment horizontal="right" indent="1"/>
    </xf>
    <xf numFmtId="0" fontId="10" fillId="8" borderId="0" xfId="0" applyFont="1" applyFill="1" applyBorder="1" applyAlignment="1">
      <alignment horizontal="left"/>
    </xf>
    <xf numFmtId="3" fontId="10" fillId="8" borderId="15" xfId="0" applyNumberFormat="1" applyFont="1" applyFill="1" applyBorder="1" applyAlignment="1">
      <alignment horizontal="right" indent="1"/>
    </xf>
    <xf numFmtId="3" fontId="10" fillId="8" borderId="5" xfId="0" applyNumberFormat="1" applyFont="1" applyFill="1" applyBorder="1" applyAlignment="1">
      <alignment horizontal="right" indent="1"/>
    </xf>
    <xf numFmtId="164" fontId="10" fillId="8" borderId="16" xfId="0" applyNumberFormat="1" applyFont="1" applyFill="1" applyBorder="1" applyAlignment="1">
      <alignment horizontal="right" indent="1"/>
    </xf>
    <xf numFmtId="0" fontId="10" fillId="8" borderId="13" xfId="0" applyFont="1" applyFill="1" applyBorder="1" applyAlignment="1">
      <alignment horizontal="right" indent="1"/>
    </xf>
    <xf numFmtId="0" fontId="10" fillId="8" borderId="0" xfId="0" applyFont="1" applyFill="1" applyBorder="1" applyAlignment="1">
      <alignment horizontal="right" indent="1"/>
    </xf>
    <xf numFmtId="0" fontId="10" fillId="8" borderId="14" xfId="0" applyFont="1" applyFill="1" applyBorder="1" applyAlignment="1">
      <alignment horizontal="right" indent="1"/>
    </xf>
    <xf numFmtId="0" fontId="11" fillId="8" borderId="2" xfId="0" applyFont="1" applyFill="1" applyBorder="1" applyAlignment="1">
      <alignment horizontal="left"/>
    </xf>
    <xf numFmtId="0" fontId="11" fillId="8" borderId="17" xfId="0" applyFont="1" applyFill="1" applyBorder="1" applyAlignment="1">
      <alignment horizontal="right" indent="1"/>
    </xf>
    <xf numFmtId="0" fontId="11" fillId="8" borderId="2" xfId="0" applyFont="1" applyFill="1" applyBorder="1" applyAlignment="1">
      <alignment horizontal="right" indent="1"/>
    </xf>
    <xf numFmtId="164" fontId="11" fillId="8" borderId="18" xfId="0" applyNumberFormat="1" applyFont="1" applyFill="1" applyBorder="1" applyAlignment="1">
      <alignment horizontal="right" indent="1"/>
    </xf>
    <xf numFmtId="164" fontId="10" fillId="8" borderId="5" xfId="0" applyNumberFormat="1" applyFont="1" applyFill="1" applyBorder="1" applyAlignment="1">
      <alignment horizontal="right" indent="1"/>
    </xf>
    <xf numFmtId="0" fontId="0" fillId="8" borderId="13" xfId="0" applyFill="1" applyBorder="1" applyAlignment="1">
      <alignment horizontal="right" indent="1"/>
    </xf>
    <xf numFmtId="0" fontId="0" fillId="8" borderId="0" xfId="0" applyFill="1" applyBorder="1" applyAlignment="1">
      <alignment horizontal="right" indent="1"/>
    </xf>
    <xf numFmtId="164" fontId="11" fillId="8" borderId="2" xfId="0" applyNumberFormat="1" applyFont="1" applyFill="1" applyBorder="1" applyAlignment="1">
      <alignment horizontal="right" indent="1"/>
    </xf>
    <xf numFmtId="0" fontId="11" fillId="8" borderId="0" xfId="0" applyFont="1" applyFill="1" applyBorder="1" applyAlignment="1">
      <alignment horizontal="left"/>
    </xf>
    <xf numFmtId="0" fontId="11" fillId="8" borderId="13" xfId="0" applyFont="1" applyFill="1" applyBorder="1" applyAlignment="1">
      <alignment horizontal="right" indent="1"/>
    </xf>
    <xf numFmtId="0" fontId="11" fillId="8" borderId="0" xfId="0" applyFont="1" applyFill="1" applyBorder="1" applyAlignment="1">
      <alignment horizontal="right" indent="1"/>
    </xf>
    <xf numFmtId="164" fontId="11" fillId="8" borderId="14" xfId="0" applyNumberFormat="1" applyFont="1" applyFill="1" applyBorder="1" applyAlignment="1">
      <alignment horizontal="right" indent="1"/>
    </xf>
    <xf numFmtId="164" fontId="0" fillId="8" borderId="14" xfId="0" applyNumberFormat="1" applyFill="1" applyBorder="1" applyAlignment="1">
      <alignment horizontal="right" indent="1"/>
    </xf>
    <xf numFmtId="164" fontId="0" fillId="0" borderId="0" xfId="0" applyNumberFormat="1" applyBorder="1" applyAlignment="1">
      <alignment horizontal="right" indent="1"/>
    </xf>
    <xf numFmtId="164" fontId="0" fillId="8" borderId="0" xfId="0" applyNumberFormat="1" applyFill="1" applyBorder="1" applyAlignment="1">
      <alignment horizontal="right" indent="1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 wrapText="1"/>
    </xf>
    <xf numFmtId="0" fontId="4" fillId="8" borderId="0" xfId="0" applyFont="1" applyFill="1" applyBorder="1" applyAlignment="1">
      <alignment horizontal="center" wrapText="1"/>
    </xf>
    <xf numFmtId="164" fontId="12" fillId="0" borderId="5" xfId="0" applyNumberFormat="1" applyFont="1" applyBorder="1" applyAlignment="1">
      <alignment horizontal="right" indent="1"/>
    </xf>
    <xf numFmtId="164" fontId="12" fillId="0" borderId="16" xfId="0" applyNumberFormat="1" applyFont="1" applyBorder="1" applyAlignment="1">
      <alignment horizontal="right" indent="1"/>
    </xf>
    <xf numFmtId="164" fontId="11" fillId="8" borderId="0" xfId="0" applyNumberFormat="1" applyFont="1" applyFill="1" applyBorder="1" applyAlignment="1">
      <alignment horizontal="right" indent="1"/>
    </xf>
    <xf numFmtId="3" fontId="0" fillId="8" borderId="13" xfId="0" applyNumberFormat="1" applyFill="1" applyBorder="1" applyAlignment="1">
      <alignment horizontal="right" indent="1"/>
    </xf>
    <xf numFmtId="0" fontId="0" fillId="0" borderId="0" xfId="0" applyFill="1" applyBorder="1" applyAlignment="1">
      <alignment horizontal="right" indent="1"/>
    </xf>
    <xf numFmtId="0" fontId="4" fillId="0" borderId="0" xfId="0" applyFont="1"/>
    <xf numFmtId="0" fontId="11" fillId="0" borderId="0" xfId="0" applyFont="1" applyFill="1" applyBorder="1" applyAlignment="1">
      <alignment horizontal="right" indent="1"/>
    </xf>
    <xf numFmtId="0" fontId="3" fillId="12" borderId="10" xfId="0" applyFont="1" applyFill="1" applyBorder="1" applyAlignment="1">
      <alignment horizontal="center"/>
    </xf>
    <xf numFmtId="0" fontId="3" fillId="12" borderId="11" xfId="0" applyFont="1" applyFill="1" applyBorder="1"/>
    <xf numFmtId="0" fontId="3" fillId="12" borderId="12" xfId="0" applyFont="1" applyFill="1" applyBorder="1"/>
    <xf numFmtId="0" fontId="4" fillId="12" borderId="13" xfId="0" applyFont="1" applyFill="1" applyBorder="1" applyAlignment="1">
      <alignment horizontal="center" wrapText="1"/>
    </xf>
    <xf numFmtId="0" fontId="4" fillId="12" borderId="0" xfId="0" applyFont="1" applyFill="1" applyBorder="1" applyAlignment="1">
      <alignment horizontal="center" wrapText="1"/>
    </xf>
    <xf numFmtId="0" fontId="4" fillId="12" borderId="14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9" fillId="10" borderId="20" xfId="0" applyFont="1" applyFill="1" applyBorder="1" applyAlignment="1" applyProtection="1">
      <alignment horizontal="center" vertical="top" wrapText="1"/>
      <protection locked="0"/>
    </xf>
    <xf numFmtId="0" fontId="19" fillId="10" borderId="21" xfId="0" applyFont="1" applyFill="1" applyBorder="1" applyAlignment="1" applyProtection="1">
      <alignment horizontal="center" vertical="top" wrapText="1"/>
      <protection locked="0"/>
    </xf>
    <xf numFmtId="0" fontId="19" fillId="10" borderId="22" xfId="0" applyFont="1" applyFill="1" applyBorder="1" applyAlignment="1" applyProtection="1">
      <alignment horizontal="center" vertical="top" wrapText="1"/>
      <protection locked="0"/>
    </xf>
    <xf numFmtId="0" fontId="10" fillId="10" borderId="20" xfId="0" applyFont="1" applyFill="1" applyBorder="1" applyAlignment="1">
      <alignment horizontal="left" wrapText="1"/>
    </xf>
    <xf numFmtId="0" fontId="10" fillId="10" borderId="21" xfId="0" applyFont="1" applyFill="1" applyBorder="1" applyAlignment="1">
      <alignment wrapText="1"/>
    </xf>
    <xf numFmtId="0" fontId="10" fillId="10" borderId="22" xfId="0" applyFont="1" applyFill="1" applyBorder="1" applyAlignment="1">
      <alignment wrapText="1"/>
    </xf>
    <xf numFmtId="0" fontId="19" fillId="10" borderId="23" xfId="0" applyFont="1" applyFill="1" applyBorder="1" applyAlignment="1" applyProtection="1">
      <alignment horizontal="center" vertical="top" wrapText="1"/>
      <protection locked="0"/>
    </xf>
    <xf numFmtId="0" fontId="19" fillId="10" borderId="0" xfId="0" applyFont="1" applyFill="1" applyBorder="1" applyAlignment="1" applyProtection="1">
      <alignment horizontal="center" vertical="top" wrapText="1"/>
      <protection locked="0"/>
    </xf>
    <xf numFmtId="164" fontId="19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19" fillId="0" borderId="23" xfId="0" applyFont="1" applyFill="1" applyBorder="1" applyAlignment="1" applyProtection="1">
      <alignment horizontal="center" vertical="top" wrapText="1" readingOrder="1"/>
      <protection locked="0"/>
    </xf>
    <xf numFmtId="0" fontId="19" fillId="0" borderId="0" xfId="0" applyFont="1" applyFill="1" applyBorder="1" applyAlignment="1" applyProtection="1">
      <alignment horizontal="center" vertical="top" wrapText="1" readingOrder="1"/>
      <protection locked="0"/>
    </xf>
    <xf numFmtId="0" fontId="19" fillId="0" borderId="3" xfId="0" applyFont="1" applyFill="1" applyBorder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vertical="top" wrapText="1" readingOrder="1"/>
      <protection locked="0"/>
    </xf>
    <xf numFmtId="0" fontId="19" fillId="0" borderId="23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0" fontId="19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0" fillId="0" borderId="23" xfId="0" applyFont="1" applyBorder="1" applyAlignment="1" applyProtection="1">
      <alignment horizontal="center" vertical="top" wrapText="1"/>
      <protection locked="0"/>
    </xf>
    <xf numFmtId="164" fontId="20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20" fillId="0" borderId="3" xfId="0" applyFont="1" applyBorder="1" applyAlignment="1" applyProtection="1">
      <alignment horizontal="center" vertical="top" wrapText="1"/>
      <protection locked="0"/>
    </xf>
    <xf numFmtId="0" fontId="19" fillId="0" borderId="5" xfId="0" applyFont="1" applyFill="1" applyBorder="1" applyAlignment="1" applyProtection="1">
      <alignment vertical="top" wrapText="1" readingOrder="1"/>
      <protection locked="0"/>
    </xf>
    <xf numFmtId="0" fontId="20" fillId="0" borderId="24" xfId="0" applyFont="1" applyFill="1" applyBorder="1" applyAlignment="1" applyProtection="1">
      <alignment horizontal="center" vertical="top" wrapText="1"/>
      <protection locked="0"/>
    </xf>
    <xf numFmtId="0" fontId="20" fillId="0" borderId="5" xfId="0" applyFont="1" applyFill="1" applyBorder="1" applyAlignment="1" applyProtection="1">
      <alignment horizontal="center" vertical="top" wrapText="1"/>
      <protection locked="0"/>
    </xf>
    <xf numFmtId="164" fontId="20" fillId="0" borderId="5" xfId="0" applyNumberFormat="1" applyFont="1" applyFill="1" applyBorder="1" applyAlignment="1" applyProtection="1">
      <alignment horizontal="center" vertical="top" wrapText="1" readingOrder="1"/>
      <protection locked="0"/>
    </xf>
    <xf numFmtId="0" fontId="20" fillId="0" borderId="8" xfId="0" applyFont="1" applyFill="1" applyBorder="1" applyAlignment="1" applyProtection="1">
      <alignment horizontal="center" vertical="top" wrapText="1"/>
      <protection locked="0"/>
    </xf>
    <xf numFmtId="0" fontId="20" fillId="0" borderId="24" xfId="0" applyFont="1" applyFill="1" applyBorder="1" applyAlignment="1" applyProtection="1">
      <alignment horizontal="center" vertical="top" wrapText="1" readingOrder="1"/>
      <protection locked="0"/>
    </xf>
    <xf numFmtId="0" fontId="20" fillId="0" borderId="5" xfId="0" applyFont="1" applyFill="1" applyBorder="1" applyAlignment="1" applyProtection="1">
      <alignment horizontal="center" vertical="top" wrapText="1" readingOrder="1"/>
      <protection locked="0"/>
    </xf>
    <xf numFmtId="0" fontId="20" fillId="0" borderId="8" xfId="0" applyFont="1" applyFill="1" applyBorder="1" applyAlignment="1" applyProtection="1">
      <alignment horizontal="center" vertical="top" wrapText="1" readingOrder="1"/>
      <protection locked="0"/>
    </xf>
    <xf numFmtId="0" fontId="20" fillId="0" borderId="0" xfId="0" applyFont="1" applyAlignment="1" applyProtection="1">
      <alignment horizontal="left" vertical="top" wrapText="1" readingOrder="1"/>
      <protection locked="0"/>
    </xf>
    <xf numFmtId="0" fontId="20" fillId="0" borderId="23" xfId="0" applyFont="1" applyBorder="1" applyAlignment="1" applyProtection="1">
      <alignment horizontal="center" vertical="top" wrapText="1" readingOrder="1"/>
      <protection locked="0"/>
    </xf>
    <xf numFmtId="0" fontId="20" fillId="0" borderId="0" xfId="0" applyFont="1" applyBorder="1" applyAlignment="1" applyProtection="1">
      <alignment horizontal="center" vertical="top" wrapText="1" readingOrder="1"/>
      <protection locked="0"/>
    </xf>
    <xf numFmtId="164" fontId="20" fillId="0" borderId="0" xfId="0" applyNumberFormat="1" applyFont="1" applyBorder="1" applyAlignment="1" applyProtection="1">
      <alignment horizontal="center" vertical="top" wrapText="1" readingOrder="1"/>
      <protection locked="0"/>
    </xf>
    <xf numFmtId="0" fontId="20" fillId="0" borderId="3" xfId="0" applyFont="1" applyBorder="1" applyAlignment="1" applyProtection="1">
      <alignment horizontal="center" vertical="top" wrapText="1" readingOrder="1"/>
      <protection locked="0"/>
    </xf>
    <xf numFmtId="0" fontId="19" fillId="13" borderId="5" xfId="0" applyFont="1" applyFill="1" applyBorder="1" applyAlignment="1" applyProtection="1">
      <alignment horizontal="left" vertical="top" wrapText="1" readingOrder="1"/>
      <protection locked="0"/>
    </xf>
    <xf numFmtId="0" fontId="20" fillId="13" borderId="24" xfId="0" applyFont="1" applyFill="1" applyBorder="1" applyAlignment="1" applyProtection="1">
      <alignment horizontal="center" vertical="top" wrapText="1"/>
      <protection locked="0"/>
    </xf>
    <xf numFmtId="0" fontId="20" fillId="13" borderId="5" xfId="0" applyFont="1" applyFill="1" applyBorder="1" applyAlignment="1" applyProtection="1">
      <alignment horizontal="center" vertical="top" wrapText="1"/>
      <protection locked="0"/>
    </xf>
    <xf numFmtId="164" fontId="20" fillId="13" borderId="5" xfId="0" applyNumberFormat="1" applyFont="1" applyFill="1" applyBorder="1" applyAlignment="1" applyProtection="1">
      <alignment horizontal="center" vertical="top" wrapText="1" readingOrder="1"/>
      <protection locked="0"/>
    </xf>
    <xf numFmtId="0" fontId="20" fillId="13" borderId="8" xfId="0" applyFont="1" applyFill="1" applyBorder="1" applyAlignment="1" applyProtection="1">
      <alignment horizontal="center" vertical="top" wrapText="1"/>
      <protection locked="0"/>
    </xf>
    <xf numFmtId="0" fontId="20" fillId="13" borderId="24" xfId="0" applyFont="1" applyFill="1" applyBorder="1" applyAlignment="1" applyProtection="1">
      <alignment horizontal="center" vertical="top" wrapText="1" readingOrder="1"/>
      <protection locked="0"/>
    </xf>
    <xf numFmtId="0" fontId="20" fillId="13" borderId="5" xfId="0" applyFont="1" applyFill="1" applyBorder="1" applyAlignment="1" applyProtection="1">
      <alignment horizontal="center" vertical="top" wrapText="1" readingOrder="1"/>
      <protection locked="0"/>
    </xf>
    <xf numFmtId="0" fontId="20" fillId="13" borderId="8" xfId="0" applyFont="1" applyFill="1" applyBorder="1" applyAlignment="1" applyProtection="1">
      <alignment horizontal="center" vertical="top" wrapText="1" readingOrder="1"/>
      <protection locked="0"/>
    </xf>
    <xf numFmtId="0" fontId="20" fillId="13" borderId="0" xfId="0" applyFont="1" applyFill="1" applyAlignment="1" applyProtection="1">
      <alignment horizontal="left" vertical="top" wrapText="1" readingOrder="1"/>
      <protection locked="0"/>
    </xf>
    <xf numFmtId="0" fontId="20" fillId="13" borderId="23" xfId="0" applyFont="1" applyFill="1" applyBorder="1" applyAlignment="1" applyProtection="1">
      <alignment horizontal="center" vertical="top" wrapText="1"/>
      <protection locked="0"/>
    </xf>
    <xf numFmtId="0" fontId="20" fillId="13" borderId="0" xfId="0" applyFont="1" applyFill="1" applyAlignment="1" applyProtection="1">
      <alignment horizontal="center" vertical="top" wrapText="1"/>
      <protection locked="0"/>
    </xf>
    <xf numFmtId="164" fontId="20" fillId="13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20" fillId="13" borderId="3" xfId="0" applyFont="1" applyFill="1" applyBorder="1" applyAlignment="1" applyProtection="1">
      <alignment horizontal="center" vertical="top" wrapText="1"/>
      <protection locked="0"/>
    </xf>
    <xf numFmtId="0" fontId="20" fillId="13" borderId="23" xfId="0" applyFont="1" applyFill="1" applyBorder="1" applyAlignment="1" applyProtection="1">
      <alignment horizontal="center" vertical="top" wrapText="1" readingOrder="1"/>
      <protection locked="0"/>
    </xf>
    <xf numFmtId="0" fontId="20" fillId="13" borderId="0" xfId="0" applyFont="1" applyFill="1" applyBorder="1" applyAlignment="1" applyProtection="1">
      <alignment horizontal="center" vertical="top" wrapText="1" readingOrder="1"/>
      <protection locked="0"/>
    </xf>
    <xf numFmtId="0" fontId="20" fillId="13" borderId="3" xfId="0" applyFont="1" applyFill="1" applyBorder="1" applyAlignment="1" applyProtection="1">
      <alignment horizontal="center" vertical="top" wrapText="1" readingOrder="1"/>
      <protection locked="0"/>
    </xf>
    <xf numFmtId="0" fontId="19" fillId="0" borderId="5" xfId="0" applyFont="1" applyFill="1" applyBorder="1" applyAlignment="1" applyProtection="1">
      <alignment horizontal="left" vertical="top" wrapText="1" readingOrder="1"/>
      <protection locked="0"/>
    </xf>
    <xf numFmtId="0" fontId="20" fillId="0" borderId="0" xfId="0" applyFont="1" applyFill="1" applyAlignment="1" applyProtection="1">
      <alignment horizontal="left" vertical="top" wrapText="1" readingOrder="1"/>
      <protection locked="0"/>
    </xf>
    <xf numFmtId="0" fontId="20" fillId="0" borderId="23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Fill="1" applyAlignment="1" applyProtection="1">
      <alignment horizontal="center" vertical="top" wrapText="1"/>
      <protection locked="0"/>
    </xf>
    <xf numFmtId="0" fontId="20" fillId="0" borderId="3" xfId="0" applyFont="1" applyFill="1" applyBorder="1" applyAlignment="1" applyProtection="1">
      <alignment horizontal="center" vertical="top" wrapText="1"/>
      <protection locked="0"/>
    </xf>
    <xf numFmtId="0" fontId="20" fillId="0" borderId="23" xfId="0" applyFont="1" applyFill="1" applyBorder="1" applyAlignment="1" applyProtection="1">
      <alignment horizontal="center" vertical="top" wrapText="1" readingOrder="1"/>
      <protection locked="0"/>
    </xf>
    <xf numFmtId="0" fontId="20" fillId="0" borderId="0" xfId="0" applyFont="1" applyFill="1" applyBorder="1" applyAlignment="1" applyProtection="1">
      <alignment horizontal="center" vertical="top" wrapText="1" readingOrder="1"/>
      <protection locked="0"/>
    </xf>
    <xf numFmtId="0" fontId="20" fillId="0" borderId="3" xfId="0" applyFont="1" applyFill="1" applyBorder="1" applyAlignment="1" applyProtection="1">
      <alignment horizontal="center" vertical="top" wrapText="1" readingOrder="1"/>
      <protection locked="0"/>
    </xf>
    <xf numFmtId="0" fontId="19" fillId="0" borderId="24" xfId="0" applyFont="1" applyFill="1" applyBorder="1" applyAlignment="1" applyProtection="1">
      <alignment horizontal="center" vertical="top" wrapText="1" readingOrder="1"/>
      <protection locked="0"/>
    </xf>
    <xf numFmtId="0" fontId="19" fillId="0" borderId="5" xfId="0" applyFont="1" applyFill="1" applyBorder="1" applyAlignment="1" applyProtection="1">
      <alignment horizontal="center" vertical="top" wrapText="1" readingOrder="1"/>
      <protection locked="0"/>
    </xf>
    <xf numFmtId="0" fontId="19" fillId="0" borderId="8" xfId="0" applyFont="1" applyFill="1" applyBorder="1" applyAlignment="1" applyProtection="1">
      <alignment horizontal="center" vertical="top" wrapText="1" readingOrder="1"/>
      <protection locked="0"/>
    </xf>
    <xf numFmtId="0" fontId="19" fillId="13" borderId="24" xfId="0" applyFont="1" applyFill="1" applyBorder="1" applyAlignment="1" applyProtection="1">
      <alignment horizontal="center" vertical="top" wrapText="1" readingOrder="1"/>
      <protection locked="0"/>
    </xf>
    <xf numFmtId="0" fontId="19" fillId="13" borderId="5" xfId="0" applyFont="1" applyFill="1" applyBorder="1" applyAlignment="1" applyProtection="1">
      <alignment horizontal="center" vertical="top" wrapText="1" readingOrder="1"/>
      <protection locked="0"/>
    </xf>
    <xf numFmtId="0" fontId="19" fillId="13" borderId="8" xfId="0" applyFont="1" applyFill="1" applyBorder="1" applyAlignment="1" applyProtection="1">
      <alignment horizontal="center" vertical="top" wrapText="1" readingOrder="1"/>
      <protection locked="0"/>
    </xf>
    <xf numFmtId="0" fontId="10" fillId="0" borderId="5" xfId="0" applyFont="1" applyFill="1" applyBorder="1"/>
    <xf numFmtId="0" fontId="11" fillId="0" borderId="2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/>
    <xf numFmtId="0" fontId="11" fillId="0" borderId="8" xfId="0" applyFont="1" applyFill="1" applyBorder="1" applyAlignment="1">
      <alignment horizontal="center"/>
    </xf>
    <xf numFmtId="0" fontId="11" fillId="0" borderId="8" xfId="0" applyFont="1" applyFill="1" applyBorder="1"/>
    <xf numFmtId="0" fontId="11" fillId="0" borderId="25" xfId="0" applyFont="1" applyBorder="1" applyAlignment="1">
      <alignment horizontal="left"/>
    </xf>
    <xf numFmtId="0" fontId="11" fillId="8" borderId="25" xfId="0" applyFont="1" applyFill="1" applyBorder="1" applyAlignment="1">
      <alignment horizontal="left"/>
    </xf>
    <xf numFmtId="0" fontId="11" fillId="0" borderId="25" xfId="0" applyFont="1" applyFill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left" wrapText="1"/>
    </xf>
    <xf numFmtId="0" fontId="11" fillId="0" borderId="10" xfId="0" applyFont="1" applyBorder="1" applyAlignment="1">
      <alignment horizontal="right" indent="1"/>
    </xf>
    <xf numFmtId="0" fontId="11" fillId="0" borderId="11" xfId="0" applyFont="1" applyBorder="1" applyAlignment="1">
      <alignment horizontal="right" indent="1"/>
    </xf>
    <xf numFmtId="164" fontId="11" fillId="0" borderId="11" xfId="0" applyNumberFormat="1" applyFont="1" applyBorder="1" applyAlignment="1">
      <alignment horizontal="right" indent="1"/>
    </xf>
    <xf numFmtId="164" fontId="11" fillId="0" borderId="12" xfId="0" applyNumberFormat="1" applyFont="1" applyBorder="1" applyAlignment="1">
      <alignment horizontal="right" indent="1"/>
    </xf>
    <xf numFmtId="3" fontId="0" fillId="8" borderId="0" xfId="0" applyNumberFormat="1" applyFill="1" applyBorder="1" applyAlignment="1">
      <alignment horizontal="right" indent="1"/>
    </xf>
    <xf numFmtId="0" fontId="11" fillId="0" borderId="0" xfId="0" applyFont="1" applyFill="1" applyBorder="1" applyAlignment="1">
      <alignment horizontal="left"/>
    </xf>
    <xf numFmtId="0" fontId="3" fillId="11" borderId="11" xfId="0" applyFont="1" applyFill="1" applyBorder="1" applyAlignment="1">
      <alignment horizontal="center"/>
    </xf>
    <xf numFmtId="0" fontId="0" fillId="8" borderId="0" xfId="0" applyFill="1" applyBorder="1"/>
    <xf numFmtId="0" fontId="0" fillId="8" borderId="14" xfId="0" applyFill="1" applyBorder="1"/>
    <xf numFmtId="0" fontId="0" fillId="8" borderId="13" xfId="0" applyFill="1" applyBorder="1"/>
    <xf numFmtId="0" fontId="12" fillId="0" borderId="0" xfId="0" applyFont="1" applyBorder="1" applyAlignment="1">
      <alignment horizontal="left" wrapText="1"/>
    </xf>
    <xf numFmtId="0" fontId="3" fillId="14" borderId="10" xfId="0" applyFont="1" applyFill="1" applyBorder="1" applyAlignment="1">
      <alignment horizontal="center"/>
    </xf>
    <xf numFmtId="0" fontId="3" fillId="14" borderId="11" xfId="0" applyFont="1" applyFill="1" applyBorder="1"/>
    <xf numFmtId="0" fontId="3" fillId="14" borderId="12" xfId="0" applyFont="1" applyFill="1" applyBorder="1"/>
    <xf numFmtId="0" fontId="4" fillId="14" borderId="13" xfId="0" applyFont="1" applyFill="1" applyBorder="1" applyAlignment="1">
      <alignment horizontal="center" wrapText="1"/>
    </xf>
    <xf numFmtId="0" fontId="4" fillId="14" borderId="0" xfId="0" applyFont="1" applyFill="1" applyBorder="1" applyAlignment="1">
      <alignment horizontal="center" wrapText="1"/>
    </xf>
    <xf numFmtId="0" fontId="4" fillId="14" borderId="14" xfId="0" applyFont="1" applyFill="1" applyBorder="1" applyAlignment="1">
      <alignment horizontal="center" wrapText="1"/>
    </xf>
    <xf numFmtId="0" fontId="3" fillId="15" borderId="10" xfId="0" applyFont="1" applyFill="1" applyBorder="1" applyAlignment="1">
      <alignment horizontal="center"/>
    </xf>
    <xf numFmtId="0" fontId="3" fillId="15" borderId="11" xfId="0" applyFont="1" applyFill="1" applyBorder="1"/>
    <xf numFmtId="0" fontId="3" fillId="15" borderId="12" xfId="0" applyFont="1" applyFill="1" applyBorder="1"/>
    <xf numFmtId="0" fontId="4" fillId="15" borderId="13" xfId="0" applyFont="1" applyFill="1" applyBorder="1" applyAlignment="1">
      <alignment horizontal="center" wrapText="1"/>
    </xf>
    <xf numFmtId="0" fontId="4" fillId="15" borderId="0" xfId="0" applyFont="1" applyFill="1" applyBorder="1" applyAlignment="1">
      <alignment horizontal="center" wrapText="1"/>
    </xf>
    <xf numFmtId="0" fontId="4" fillId="15" borderId="14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20" fillId="13" borderId="0" xfId="0" applyFont="1" applyFill="1" applyBorder="1" applyAlignment="1" applyProtection="1">
      <alignment horizontal="center" vertical="top" wrapText="1"/>
      <protection locked="0"/>
    </xf>
    <xf numFmtId="0" fontId="20" fillId="13" borderId="0" xfId="0" applyFont="1" applyFill="1" applyBorder="1" applyAlignment="1" applyProtection="1">
      <alignment horizontal="left" vertical="top" wrapText="1" readingOrder="1"/>
      <protection locked="0"/>
    </xf>
    <xf numFmtId="0" fontId="20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20" fillId="0" borderId="0" xfId="0" applyFont="1" applyBorder="1" applyAlignment="1" applyProtection="1">
      <alignment horizontal="center" vertical="top" wrapText="1"/>
      <protection locked="0"/>
    </xf>
    <xf numFmtId="0" fontId="19" fillId="0" borderId="20" xfId="0" applyFont="1" applyFill="1" applyBorder="1" applyAlignment="1" applyProtection="1">
      <alignment horizontal="center" vertical="top" wrapText="1"/>
      <protection locked="0"/>
    </xf>
    <xf numFmtId="0" fontId="19" fillId="0" borderId="21" xfId="0" applyFont="1" applyFill="1" applyBorder="1" applyAlignment="1" applyProtection="1">
      <alignment horizontal="center" vertical="top" wrapText="1"/>
      <protection locked="0"/>
    </xf>
    <xf numFmtId="0" fontId="19" fillId="0" borderId="22" xfId="0" applyFont="1" applyFill="1" applyBorder="1" applyAlignment="1" applyProtection="1">
      <alignment horizontal="center" vertical="top" wrapText="1"/>
      <protection locked="0"/>
    </xf>
    <xf numFmtId="0" fontId="19" fillId="0" borderId="23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Border="1" applyAlignment="1" applyProtection="1">
      <alignment horizontal="center" vertical="top" wrapText="1"/>
      <protection locked="0"/>
    </xf>
    <xf numFmtId="0" fontId="19" fillId="0" borderId="3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Alignment="1" applyProtection="1">
      <alignment horizontal="center" vertical="top" wrapText="1"/>
      <protection locked="0"/>
    </xf>
    <xf numFmtId="164" fontId="0" fillId="0" borderId="14" xfId="0" applyNumberFormat="1" applyFill="1" applyBorder="1" applyAlignment="1">
      <alignment horizontal="right" indent="1"/>
    </xf>
    <xf numFmtId="0" fontId="11" fillId="0" borderId="13" xfId="0" applyFont="1" applyFill="1" applyBorder="1" applyAlignment="1">
      <alignment horizontal="right" indent="1"/>
    </xf>
    <xf numFmtId="164" fontId="11" fillId="0" borderId="0" xfId="0" applyNumberFormat="1" applyFont="1" applyFill="1" applyBorder="1" applyAlignment="1">
      <alignment horizontal="right" indent="1"/>
    </xf>
    <xf numFmtId="0" fontId="0" fillId="0" borderId="0" xfId="0" applyFill="1"/>
    <xf numFmtId="164" fontId="0" fillId="0" borderId="0" xfId="0" applyNumberFormat="1" applyFill="1" applyBorder="1" applyAlignment="1">
      <alignment horizontal="right" indent="1"/>
    </xf>
    <xf numFmtId="0" fontId="0" fillId="0" borderId="13" xfId="0" applyFill="1" applyBorder="1" applyAlignment="1">
      <alignment horizontal="right" indent="1"/>
    </xf>
    <xf numFmtId="0" fontId="10" fillId="0" borderId="0" xfId="0" applyFont="1" applyFill="1" applyBorder="1" applyAlignment="1">
      <alignment horizontal="left"/>
    </xf>
    <xf numFmtId="3" fontId="10" fillId="0" borderId="15" xfId="0" applyNumberFormat="1" applyFont="1" applyFill="1" applyBorder="1" applyAlignment="1">
      <alignment horizontal="right" indent="1"/>
    </xf>
    <xf numFmtId="3" fontId="10" fillId="0" borderId="5" xfId="0" applyNumberFormat="1" applyFont="1" applyFill="1" applyBorder="1" applyAlignment="1">
      <alignment horizontal="right" indent="1"/>
    </xf>
    <xf numFmtId="164" fontId="10" fillId="0" borderId="5" xfId="0" applyNumberFormat="1" applyFont="1" applyFill="1" applyBorder="1" applyAlignment="1">
      <alignment horizontal="right" indent="1"/>
    </xf>
    <xf numFmtId="0" fontId="10" fillId="0" borderId="13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right" indent="1"/>
    </xf>
    <xf numFmtId="0" fontId="10" fillId="0" borderId="14" xfId="0" applyFont="1" applyFill="1" applyBorder="1" applyAlignment="1">
      <alignment horizontal="right" indent="1"/>
    </xf>
    <xf numFmtId="0" fontId="11" fillId="0" borderId="2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right" indent="1"/>
    </xf>
    <xf numFmtId="0" fontId="11" fillId="0" borderId="2" xfId="0" applyFont="1" applyFill="1" applyBorder="1" applyAlignment="1">
      <alignment horizontal="right" indent="1"/>
    </xf>
    <xf numFmtId="164" fontId="11" fillId="0" borderId="2" xfId="0" applyNumberFormat="1" applyFont="1" applyFill="1" applyBorder="1" applyAlignment="1">
      <alignment horizontal="right" indent="1"/>
    </xf>
    <xf numFmtId="164" fontId="11" fillId="0" borderId="18" xfId="0" applyNumberFormat="1" applyFont="1" applyFill="1" applyBorder="1" applyAlignment="1">
      <alignment horizontal="right" indent="1"/>
    </xf>
    <xf numFmtId="0" fontId="10" fillId="0" borderId="5" xfId="0" applyFont="1" applyFill="1" applyBorder="1" applyAlignment="1">
      <alignment horizontal="left"/>
    </xf>
    <xf numFmtId="164" fontId="10" fillId="0" borderId="16" xfId="0" applyNumberFormat="1" applyFont="1" applyFill="1" applyBorder="1" applyAlignment="1">
      <alignment horizontal="right" indent="1"/>
    </xf>
    <xf numFmtId="0" fontId="10" fillId="0" borderId="5" xfId="0" applyFont="1" applyFill="1" applyBorder="1" applyAlignment="1">
      <alignment horizontal="right" indent="1"/>
    </xf>
    <xf numFmtId="0" fontId="11" fillId="0" borderId="14" xfId="0" applyFont="1" applyFill="1" applyBorder="1" applyAlignment="1">
      <alignment horizontal="right" indent="1"/>
    </xf>
    <xf numFmtId="3" fontId="11" fillId="0" borderId="13" xfId="0" applyNumberFormat="1" applyFont="1" applyFill="1" applyBorder="1" applyAlignment="1">
      <alignment horizontal="right" indent="1"/>
    </xf>
    <xf numFmtId="0" fontId="0" fillId="0" borderId="14" xfId="0" applyFill="1" applyBorder="1" applyAlignment="1">
      <alignment horizontal="right" indent="1"/>
    </xf>
    <xf numFmtId="3" fontId="0" fillId="0" borderId="13" xfId="0" applyNumberFormat="1" applyFill="1" applyBorder="1" applyAlignment="1">
      <alignment horizontal="right" indent="1"/>
    </xf>
    <xf numFmtId="0" fontId="0" fillId="0" borderId="11" xfId="0" applyFill="1" applyBorder="1" applyAlignment="1">
      <alignment horizontal="right" indent="1"/>
    </xf>
    <xf numFmtId="164" fontId="11" fillId="0" borderId="11" xfId="0" applyNumberFormat="1" applyFont="1" applyFill="1" applyBorder="1" applyAlignment="1">
      <alignment horizontal="right" indent="1"/>
    </xf>
    <xf numFmtId="164" fontId="0" fillId="0" borderId="12" xfId="0" applyNumberFormat="1" applyFill="1" applyBorder="1" applyAlignment="1">
      <alignment horizontal="right" indent="1"/>
    </xf>
    <xf numFmtId="3" fontId="0" fillId="0" borderId="10" xfId="0" applyNumberFormat="1" applyFill="1" applyBorder="1" applyAlignment="1">
      <alignment horizontal="right" indent="1"/>
    </xf>
    <xf numFmtId="164" fontId="11" fillId="0" borderId="12" xfId="0" applyNumberFormat="1" applyFont="1" applyFill="1" applyBorder="1" applyAlignment="1">
      <alignment horizontal="right" indent="1"/>
    </xf>
    <xf numFmtId="3" fontId="0" fillId="0" borderId="0" xfId="0" applyNumberFormat="1" applyFill="1" applyBorder="1" applyAlignment="1">
      <alignment horizontal="right" indent="1"/>
    </xf>
    <xf numFmtId="164" fontId="11" fillId="0" borderId="19" xfId="0" applyNumberFormat="1" applyFont="1" applyFill="1" applyBorder="1" applyAlignment="1">
      <alignment horizontal="right" indent="1"/>
    </xf>
    <xf numFmtId="0" fontId="0" fillId="8" borderId="0" xfId="0" applyFill="1"/>
    <xf numFmtId="0" fontId="11" fillId="0" borderId="10" xfId="0" applyFont="1" applyFill="1" applyBorder="1" applyAlignment="1">
      <alignment horizontal="right" indent="1"/>
    </xf>
    <xf numFmtId="0" fontId="0" fillId="0" borderId="12" xfId="0" applyFill="1" applyBorder="1" applyAlignment="1">
      <alignment horizontal="right" indent="1"/>
    </xf>
    <xf numFmtId="0" fontId="0" fillId="0" borderId="10" xfId="0" applyFill="1" applyBorder="1" applyAlignment="1">
      <alignment horizontal="right" indent="1"/>
    </xf>
    <xf numFmtId="164" fontId="0" fillId="0" borderId="11" xfId="0" applyNumberFormat="1" applyFill="1" applyBorder="1" applyAlignment="1">
      <alignment horizontal="right" indent="1"/>
    </xf>
    <xf numFmtId="0" fontId="0" fillId="0" borderId="5" xfId="0" applyFill="1" applyBorder="1" applyAlignment="1">
      <alignment horizontal="right" indent="1"/>
    </xf>
    <xf numFmtId="164" fontId="0" fillId="0" borderId="16" xfId="0" applyNumberFormat="1" applyFill="1" applyBorder="1" applyAlignment="1">
      <alignment horizontal="right" indent="1"/>
    </xf>
    <xf numFmtId="0" fontId="0" fillId="0" borderId="15" xfId="0" applyFill="1" applyBorder="1" applyAlignment="1">
      <alignment horizontal="right" indent="1"/>
    </xf>
    <xf numFmtId="164" fontId="0" fillId="0" borderId="5" xfId="0" applyNumberFormat="1" applyFill="1" applyBorder="1" applyAlignment="1">
      <alignment horizontal="right" indent="1"/>
    </xf>
    <xf numFmtId="0" fontId="4" fillId="8" borderId="6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12" fillId="0" borderId="15" xfId="0" applyNumberFormat="1" applyFont="1" applyBorder="1" applyAlignment="1">
      <alignment horizontal="right" indent="1"/>
    </xf>
    <xf numFmtId="0" fontId="12" fillId="0" borderId="5" xfId="0" applyNumberFormat="1" applyFont="1" applyBorder="1" applyAlignment="1">
      <alignment horizontal="right" indent="1"/>
    </xf>
    <xf numFmtId="0" fontId="12" fillId="0" borderId="16" xfId="0" applyNumberFormat="1" applyFont="1" applyBorder="1" applyAlignment="1">
      <alignment horizontal="right" indent="1"/>
    </xf>
    <xf numFmtId="0" fontId="11" fillId="8" borderId="25" xfId="0" applyNumberFormat="1" applyFont="1" applyFill="1" applyBorder="1" applyAlignment="1">
      <alignment horizontal="right" indent="1"/>
    </xf>
    <xf numFmtId="0" fontId="11" fillId="8" borderId="26" xfId="0" applyNumberFormat="1" applyFont="1" applyFill="1" applyBorder="1" applyAlignment="1">
      <alignment horizontal="right" indent="1"/>
    </xf>
    <xf numFmtId="0" fontId="11" fillId="0" borderId="25" xfId="0" applyNumberFormat="1" applyFont="1" applyBorder="1" applyAlignment="1">
      <alignment horizontal="right" indent="1"/>
    </xf>
    <xf numFmtId="0" fontId="11" fillId="0" borderId="25" xfId="0" applyNumberFormat="1" applyFont="1" applyFill="1" applyBorder="1" applyAlignment="1">
      <alignment horizontal="right" indent="1"/>
    </xf>
    <xf numFmtId="0" fontId="4" fillId="0" borderId="25" xfId="0" applyNumberFormat="1" applyFont="1" applyBorder="1" applyAlignment="1">
      <alignment horizontal="right" indent="1"/>
    </xf>
    <xf numFmtId="0" fontId="0" fillId="0" borderId="25" xfId="0" applyNumberFormat="1" applyBorder="1" applyAlignment="1">
      <alignment horizontal="right" indent="1"/>
    </xf>
    <xf numFmtId="0" fontId="10" fillId="0" borderId="20" xfId="0" applyFont="1" applyBorder="1"/>
    <xf numFmtId="0" fontId="17" fillId="0" borderId="23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10" fillId="0" borderId="27" xfId="0" applyFont="1" applyFill="1" applyBorder="1"/>
    <xf numFmtId="0" fontId="19" fillId="0" borderId="27" xfId="0" applyFont="1" applyFill="1" applyBorder="1" applyAlignment="1" applyProtection="1">
      <alignment horizontal="center" vertical="top" wrapText="1" readingOrder="1"/>
      <protection locked="0"/>
    </xf>
    <xf numFmtId="0" fontId="19" fillId="0" borderId="1" xfId="0" applyFont="1" applyFill="1" applyBorder="1" applyAlignment="1" applyProtection="1">
      <alignment horizontal="center" vertical="top" wrapText="1" readingOrder="1"/>
      <protection locked="0"/>
    </xf>
    <xf numFmtId="164" fontId="19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9" fillId="0" borderId="4" xfId="0" applyFont="1" applyFill="1" applyBorder="1" applyAlignment="1" applyProtection="1">
      <alignment horizontal="center" vertical="top" wrapText="1" readingOrder="1"/>
      <protection locked="0"/>
    </xf>
    <xf numFmtId="0" fontId="10" fillId="0" borderId="27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21" fillId="0" borderId="0" xfId="0" applyFont="1" applyAlignment="1" applyProtection="1">
      <alignment vertical="top" wrapText="1" readingOrder="1"/>
      <protection locked="0"/>
    </xf>
    <xf numFmtId="0" fontId="11" fillId="8" borderId="0" xfId="0" applyFont="1" applyFill="1" applyAlignment="1">
      <alignment horizontal="right"/>
    </xf>
    <xf numFmtId="0" fontId="11" fillId="8" borderId="0" xfId="0" applyFont="1" applyFill="1" applyAlignment="1"/>
    <xf numFmtId="0" fontId="19" fillId="10" borderId="3" xfId="0" applyFont="1" applyFill="1" applyBorder="1" applyAlignment="1" applyProtection="1">
      <alignment horizontal="center" vertical="top" wrapText="1"/>
      <protection locked="0"/>
    </xf>
    <xf numFmtId="0" fontId="23" fillId="0" borderId="31" xfId="0" applyFont="1" applyBorder="1" applyAlignment="1">
      <alignment horizontal="left"/>
    </xf>
    <xf numFmtId="0" fontId="24" fillId="0" borderId="33" xfId="0" applyFont="1" applyBorder="1" applyAlignment="1">
      <alignment horizontal="left"/>
    </xf>
    <xf numFmtId="0" fontId="23" fillId="0" borderId="31" xfId="0" applyFont="1" applyBorder="1"/>
    <xf numFmtId="0" fontId="23" fillId="0" borderId="0" xfId="0" applyFont="1" applyBorder="1"/>
    <xf numFmtId="0" fontId="23" fillId="0" borderId="32" xfId="0" applyFont="1" applyBorder="1"/>
    <xf numFmtId="0" fontId="23" fillId="6" borderId="37" xfId="0" applyFont="1" applyFill="1" applyBorder="1"/>
    <xf numFmtId="0" fontId="23" fillId="6" borderId="36" xfId="0" applyFont="1" applyFill="1" applyBorder="1"/>
    <xf numFmtId="0" fontId="23" fillId="6" borderId="38" xfId="0" applyFont="1" applyFill="1" applyBorder="1"/>
    <xf numFmtId="0" fontId="23" fillId="6" borderId="31" xfId="0" applyFont="1" applyFill="1" applyBorder="1"/>
    <xf numFmtId="0" fontId="23" fillId="6" borderId="0" xfId="0" applyFont="1" applyFill="1" applyBorder="1"/>
    <xf numFmtId="0" fontId="23" fillId="6" borderId="32" xfId="0" applyFont="1" applyFill="1" applyBorder="1"/>
    <xf numFmtId="0" fontId="23" fillId="0" borderId="37" xfId="0" applyFont="1" applyBorder="1"/>
    <xf numFmtId="0" fontId="23" fillId="0" borderId="36" xfId="0" applyFont="1" applyBorder="1"/>
    <xf numFmtId="0" fontId="23" fillId="0" borderId="38" xfId="0" applyFont="1" applyBorder="1"/>
    <xf numFmtId="0" fontId="23" fillId="0" borderId="28" xfId="0" applyFont="1" applyBorder="1"/>
    <xf numFmtId="0" fontId="23" fillId="0" borderId="29" xfId="0" applyFont="1" applyBorder="1"/>
    <xf numFmtId="0" fontId="23" fillId="0" borderId="30" xfId="0" applyFont="1" applyBorder="1"/>
    <xf numFmtId="0" fontId="23" fillId="0" borderId="33" xfId="0" applyFont="1" applyBorder="1"/>
    <xf numFmtId="0" fontId="23" fillId="0" borderId="34" xfId="0" applyFont="1" applyBorder="1"/>
    <xf numFmtId="0" fontId="23" fillId="0" borderId="35" xfId="0" applyFont="1" applyBorder="1"/>
    <xf numFmtId="0" fontId="23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28" xfId="0" applyFont="1" applyBorder="1"/>
    <xf numFmtId="0" fontId="25" fillId="10" borderId="28" xfId="0" applyFont="1" applyFill="1" applyBorder="1" applyAlignment="1">
      <alignment horizontal="left" wrapText="1"/>
    </xf>
    <xf numFmtId="0" fontId="25" fillId="10" borderId="29" xfId="0" applyFont="1" applyFill="1" applyBorder="1" applyAlignment="1">
      <alignment wrapText="1"/>
    </xf>
    <xf numFmtId="0" fontId="25" fillId="10" borderId="30" xfId="0" applyFont="1" applyFill="1" applyBorder="1" applyAlignment="1">
      <alignment wrapText="1"/>
    </xf>
    <xf numFmtId="0" fontId="25" fillId="0" borderId="29" xfId="0" applyFont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0" fontId="26" fillId="10" borderId="29" xfId="0" applyFont="1" applyFill="1" applyBorder="1" applyAlignment="1" applyProtection="1">
      <alignment horizontal="center" vertical="top" wrapText="1"/>
      <protection locked="0"/>
    </xf>
    <xf numFmtId="0" fontId="26" fillId="10" borderId="30" xfId="0" applyFont="1" applyFill="1" applyBorder="1" applyAlignment="1" applyProtection="1">
      <alignment horizontal="center" vertical="top" wrapText="1"/>
      <protection locked="0"/>
    </xf>
    <xf numFmtId="0" fontId="26" fillId="0" borderId="29" xfId="0" applyFont="1" applyFill="1" applyBorder="1" applyAlignment="1" applyProtection="1">
      <alignment horizontal="center" vertical="top" wrapText="1"/>
      <protection locked="0"/>
    </xf>
    <xf numFmtId="0" fontId="26" fillId="0" borderId="30" xfId="0" applyFont="1" applyFill="1" applyBorder="1" applyAlignment="1" applyProtection="1">
      <alignment horizontal="center" vertical="top" wrapText="1"/>
      <protection locked="0"/>
    </xf>
    <xf numFmtId="0" fontId="26" fillId="10" borderId="31" xfId="0" applyFont="1" applyFill="1" applyBorder="1" applyAlignment="1" applyProtection="1">
      <alignment horizontal="center" vertical="top" wrapText="1"/>
      <protection locked="0"/>
    </xf>
    <xf numFmtId="0" fontId="26" fillId="10" borderId="0" xfId="0" applyFont="1" applyFill="1" applyBorder="1" applyAlignment="1" applyProtection="1">
      <alignment horizontal="center" vertical="top" wrapText="1"/>
      <protection locked="0"/>
    </xf>
    <xf numFmtId="0" fontId="26" fillId="10" borderId="32" xfId="0" applyFont="1" applyFill="1" applyBorder="1" applyAlignment="1" applyProtection="1">
      <alignment horizontal="center" vertical="top" wrapText="1"/>
      <protection locked="0"/>
    </xf>
    <xf numFmtId="0" fontId="26" fillId="0" borderId="0" xfId="0" applyFont="1" applyFill="1" applyBorder="1" applyAlignment="1" applyProtection="1">
      <alignment horizontal="center" vertical="top" wrapText="1"/>
      <protection locked="0"/>
    </xf>
    <xf numFmtId="0" fontId="26" fillId="0" borderId="32" xfId="0" applyFont="1" applyFill="1" applyBorder="1" applyAlignment="1" applyProtection="1">
      <alignment horizontal="center" vertical="top" wrapText="1"/>
      <protection locked="0"/>
    </xf>
    <xf numFmtId="0" fontId="26" fillId="10" borderId="33" xfId="0" applyFont="1" applyFill="1" applyBorder="1" applyAlignment="1" applyProtection="1">
      <alignment horizontal="center" vertical="top" wrapText="1"/>
      <protection locked="0"/>
    </xf>
    <xf numFmtId="0" fontId="26" fillId="10" borderId="34" xfId="0" applyFont="1" applyFill="1" applyBorder="1" applyAlignment="1" applyProtection="1">
      <alignment horizontal="center" vertical="top" wrapText="1"/>
      <protection locked="0"/>
    </xf>
    <xf numFmtId="0" fontId="26" fillId="10" borderId="35" xfId="0" applyFont="1" applyFill="1" applyBorder="1" applyAlignment="1" applyProtection="1">
      <alignment horizontal="center" vertical="top" wrapText="1"/>
      <protection locked="0"/>
    </xf>
    <xf numFmtId="0" fontId="26" fillId="0" borderId="34" xfId="0" applyFont="1" applyFill="1" applyBorder="1" applyAlignment="1" applyProtection="1">
      <alignment horizontal="center" vertical="top" wrapText="1"/>
      <protection locked="0"/>
    </xf>
    <xf numFmtId="0" fontId="26" fillId="0" borderId="35" xfId="0" applyFont="1" applyFill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vertical="top" wrapText="1" readingOrder="1"/>
      <protection locked="0"/>
    </xf>
    <xf numFmtId="0" fontId="26" fillId="6" borderId="36" xfId="0" applyFont="1" applyFill="1" applyBorder="1" applyAlignment="1" applyProtection="1">
      <alignment horizontal="left" vertical="top" wrapText="1" readingOrder="1"/>
      <protection locked="0"/>
    </xf>
    <xf numFmtId="0" fontId="27" fillId="6" borderId="0" xfId="0" applyFont="1" applyFill="1" applyBorder="1" applyAlignment="1" applyProtection="1">
      <alignment horizontal="left" vertical="top" wrapText="1" readingOrder="1"/>
      <protection locked="0"/>
    </xf>
    <xf numFmtId="0" fontId="26" fillId="0" borderId="36" xfId="0" applyFont="1" applyFill="1" applyBorder="1" applyAlignment="1" applyProtection="1">
      <alignment horizontal="left" vertical="top" wrapText="1" readingOrder="1"/>
      <protection locked="0"/>
    </xf>
    <xf numFmtId="0" fontId="27" fillId="0" borderId="0" xfId="0" applyFont="1" applyFill="1" applyBorder="1" applyAlignment="1" applyProtection="1">
      <alignment horizontal="left" vertical="top" wrapText="1" readingOrder="1"/>
      <protection locked="0"/>
    </xf>
    <xf numFmtId="0" fontId="25" fillId="0" borderId="0" xfId="0" applyFont="1" applyFill="1" applyBorder="1"/>
    <xf numFmtId="0" fontId="27" fillId="0" borderId="28" xfId="0" applyFont="1" applyFill="1" applyBorder="1" applyAlignment="1" applyProtection="1">
      <alignment horizontal="left" vertical="top" wrapText="1" readingOrder="1"/>
      <protection locked="0"/>
    </xf>
    <xf numFmtId="0" fontId="27" fillId="0" borderId="31" xfId="0" applyFont="1" applyFill="1" applyBorder="1" applyAlignment="1" applyProtection="1">
      <alignment horizontal="left" vertical="top" wrapText="1" readingOrder="1"/>
      <protection locked="0"/>
    </xf>
    <xf numFmtId="0" fontId="27" fillId="0" borderId="33" xfId="0" applyFont="1" applyFill="1" applyBorder="1" applyAlignment="1" applyProtection="1">
      <alignment horizontal="left" vertical="top" wrapText="1" readingOrder="1"/>
      <protection locked="0"/>
    </xf>
    <xf numFmtId="0" fontId="27" fillId="0" borderId="0" xfId="0" applyFont="1" applyFill="1" applyAlignment="1" applyProtection="1">
      <alignment horizontal="left" vertical="top" wrapText="1" readingOrder="1"/>
      <protection locked="0"/>
    </xf>
    <xf numFmtId="0" fontId="28" fillId="0" borderId="0" xfId="4" applyNumberFormat="1" applyFont="1" applyFill="1" applyBorder="1" applyAlignment="1">
      <alignment horizontal="left" vertical="top" wrapText="1" readingOrder="1"/>
    </xf>
    <xf numFmtId="0" fontId="23" fillId="10" borderId="37" xfId="0" applyFont="1" applyFill="1" applyBorder="1"/>
    <xf numFmtId="0" fontId="23" fillId="10" borderId="36" xfId="0" applyFont="1" applyFill="1" applyBorder="1"/>
    <xf numFmtId="0" fontId="23" fillId="10" borderId="38" xfId="0" applyFont="1" applyFill="1" applyBorder="1"/>
    <xf numFmtId="0" fontId="28" fillId="10" borderId="0" xfId="4" applyNumberFormat="1" applyFont="1" applyFill="1" applyBorder="1" applyAlignment="1">
      <alignment horizontal="left" vertical="top" wrapText="1" readingOrder="1"/>
    </xf>
    <xf numFmtId="0" fontId="23" fillId="10" borderId="31" xfId="0" applyFont="1" applyFill="1" applyBorder="1"/>
    <xf numFmtId="0" fontId="23" fillId="10" borderId="0" xfId="0" applyFont="1" applyFill="1" applyBorder="1"/>
    <xf numFmtId="0" fontId="23" fillId="10" borderId="32" xfId="0" applyFont="1" applyFill="1" applyBorder="1"/>
    <xf numFmtId="0" fontId="26" fillId="10" borderId="36" xfId="0" applyFont="1" applyFill="1" applyBorder="1" applyAlignment="1" applyProtection="1">
      <alignment horizontal="left" vertical="top" wrapText="1" readingOrder="1"/>
      <protection locked="0"/>
    </xf>
    <xf numFmtId="0" fontId="27" fillId="10" borderId="0" xfId="0" applyFont="1" applyFill="1" applyBorder="1" applyAlignment="1" applyProtection="1">
      <alignment horizontal="left" vertical="top" wrapText="1" readingOrder="1"/>
      <protection locked="0"/>
    </xf>
    <xf numFmtId="0" fontId="25" fillId="0" borderId="34" xfId="0" applyFont="1" applyFill="1" applyBorder="1"/>
    <xf numFmtId="0" fontId="26" fillId="6" borderId="29" xfId="0" applyFont="1" applyFill="1" applyBorder="1" applyAlignment="1" applyProtection="1">
      <alignment horizontal="center" vertical="top" wrapText="1"/>
      <protection locked="0"/>
    </xf>
    <xf numFmtId="0" fontId="26" fillId="6" borderId="30" xfId="0" applyFont="1" applyFill="1" applyBorder="1" applyAlignment="1" applyProtection="1">
      <alignment horizontal="center" vertical="top" wrapText="1"/>
      <protection locked="0"/>
    </xf>
    <xf numFmtId="0" fontId="26" fillId="6" borderId="0" xfId="0" applyFont="1" applyFill="1" applyBorder="1" applyAlignment="1" applyProtection="1">
      <alignment horizontal="center" vertical="top" wrapText="1"/>
      <protection locked="0"/>
    </xf>
    <xf numFmtId="0" fontId="26" fillId="6" borderId="32" xfId="0" applyFont="1" applyFill="1" applyBorder="1" applyAlignment="1" applyProtection="1">
      <alignment horizontal="center" vertical="top" wrapText="1"/>
      <protection locked="0"/>
    </xf>
    <xf numFmtId="0" fontId="26" fillId="6" borderId="34" xfId="0" applyFont="1" applyFill="1" applyBorder="1" applyAlignment="1" applyProtection="1">
      <alignment horizontal="center" vertical="top" wrapText="1"/>
      <protection locked="0"/>
    </xf>
    <xf numFmtId="0" fontId="26" fillId="6" borderId="3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16" borderId="42" xfId="0" applyFill="1" applyBorder="1" applyAlignment="1">
      <alignment horizontal="left" vertical="top" wrapText="1"/>
    </xf>
    <xf numFmtId="0" fontId="0" fillId="16" borderId="26" xfId="0" applyFill="1" applyBorder="1"/>
    <xf numFmtId="0" fontId="0" fillId="16" borderId="40" xfId="0" applyFill="1" applyBorder="1" applyAlignment="1"/>
    <xf numFmtId="0" fontId="0" fillId="16" borderId="41" xfId="0" applyFill="1" applyBorder="1" applyAlignment="1"/>
    <xf numFmtId="0" fontId="0" fillId="16" borderId="39" xfId="0" applyFill="1" applyBorder="1" applyAlignment="1"/>
    <xf numFmtId="0" fontId="0" fillId="16" borderId="27" xfId="0" applyFill="1" applyBorder="1"/>
    <xf numFmtId="0" fontId="0" fillId="16" borderId="0" xfId="0" applyFill="1"/>
    <xf numFmtId="0" fontId="0" fillId="16" borderId="23" xfId="0" applyFill="1" applyBorder="1"/>
    <xf numFmtId="0" fontId="0" fillId="17" borderId="40" xfId="0" applyFill="1" applyBorder="1"/>
    <xf numFmtId="0" fontId="0" fillId="17" borderId="25" xfId="0" applyFill="1" applyBorder="1"/>
    <xf numFmtId="0" fontId="0" fillId="17" borderId="23" xfId="0" applyFill="1" applyBorder="1"/>
    <xf numFmtId="0" fontId="0" fillId="17" borderId="0" xfId="0" applyFill="1" applyBorder="1"/>
    <xf numFmtId="0" fontId="0" fillId="17" borderId="3" xfId="0" applyFill="1" applyBorder="1"/>
    <xf numFmtId="0" fontId="0" fillId="16" borderId="40" xfId="0" applyFill="1" applyBorder="1"/>
    <xf numFmtId="0" fontId="0" fillId="16" borderId="41" xfId="0" applyFill="1" applyBorder="1"/>
    <xf numFmtId="0" fontId="0" fillId="16" borderId="39" xfId="0" applyFill="1" applyBorder="1"/>
    <xf numFmtId="0" fontId="0" fillId="16" borderId="6" xfId="0" applyFill="1" applyBorder="1"/>
    <xf numFmtId="0" fontId="0" fillId="16" borderId="20" xfId="0" applyFill="1" applyBorder="1"/>
    <xf numFmtId="0" fontId="0" fillId="16" borderId="21" xfId="0" applyFill="1" applyBorder="1"/>
    <xf numFmtId="0" fontId="0" fillId="16" borderId="22" xfId="0" applyFill="1" applyBorder="1"/>
    <xf numFmtId="0" fontId="0" fillId="17" borderId="41" xfId="0" applyFill="1" applyBorder="1"/>
    <xf numFmtId="0" fontId="0" fillId="17" borderId="39" xfId="0" applyFill="1" applyBorder="1"/>
    <xf numFmtId="0" fontId="0" fillId="0" borderId="25" xfId="0" applyFill="1" applyBorder="1" applyAlignment="1">
      <alignment horizontal="left" vertical="top" wrapText="1"/>
    </xf>
    <xf numFmtId="0" fontId="0" fillId="0" borderId="39" xfId="0" applyFill="1" applyBorder="1" applyAlignment="1">
      <alignment horizontal="left" vertical="top" wrapText="1"/>
    </xf>
    <xf numFmtId="0" fontId="0" fillId="16" borderId="1" xfId="0" applyFill="1" applyBorder="1"/>
    <xf numFmtId="0" fontId="0" fillId="16" borderId="4" xfId="0" applyFill="1" applyBorder="1"/>
    <xf numFmtId="0" fontId="0" fillId="0" borderId="0" xfId="0" applyBorder="1" applyAlignment="1">
      <alignment horizontal="center"/>
    </xf>
    <xf numFmtId="0" fontId="3" fillId="16" borderId="40" xfId="0" applyFont="1" applyFill="1" applyBorder="1" applyAlignment="1">
      <alignment horizontal="center"/>
    </xf>
    <xf numFmtId="0" fontId="3" fillId="16" borderId="41" xfId="0" applyFont="1" applyFill="1" applyBorder="1" applyAlignment="1">
      <alignment horizontal="center"/>
    </xf>
    <xf numFmtId="0" fontId="3" fillId="16" borderId="39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9" fillId="10" borderId="3" xfId="0" applyFont="1" applyFill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26" fillId="10" borderId="32" xfId="0" applyFont="1" applyFill="1" applyBorder="1" applyAlignment="1" applyProtection="1">
      <alignment horizontal="center" vertical="top" wrapText="1"/>
      <protection locked="0"/>
    </xf>
    <xf numFmtId="0" fontId="26" fillId="10" borderId="35" xfId="0" applyFont="1" applyFill="1" applyBorder="1" applyAlignment="1" applyProtection="1">
      <alignment horizontal="center" vertical="top" wrapText="1"/>
      <protection locked="0"/>
    </xf>
    <xf numFmtId="0" fontId="25" fillId="0" borderId="0" xfId="0" applyFont="1" applyBorder="1" applyAlignment="1">
      <alignment horizontal="center" vertical="top" wrapText="1"/>
    </xf>
    <xf numFmtId="0" fontId="25" fillId="0" borderId="34" xfId="0" applyFont="1" applyBorder="1" applyAlignment="1">
      <alignment horizontal="center" vertical="top" wrapText="1"/>
    </xf>
    <xf numFmtId="0" fontId="25" fillId="0" borderId="32" xfId="0" applyFont="1" applyBorder="1" applyAlignment="1">
      <alignment horizontal="center" vertical="top" wrapText="1"/>
    </xf>
    <xf numFmtId="0" fontId="25" fillId="0" borderId="35" xfId="0" applyFont="1" applyBorder="1" applyAlignment="1">
      <alignment horizontal="center" vertical="top" wrapText="1"/>
    </xf>
    <xf numFmtId="0" fontId="29" fillId="0" borderId="17" xfId="0" applyFont="1" applyFill="1" applyBorder="1" applyAlignment="1">
      <alignment horizontal="right" indent="1"/>
    </xf>
    <xf numFmtId="0" fontId="30" fillId="0" borderId="2" xfId="0" applyFont="1" applyFill="1" applyBorder="1" applyAlignment="1">
      <alignment horizontal="right" indent="1"/>
    </xf>
    <xf numFmtId="0" fontId="31" fillId="0" borderId="13" xfId="0" applyFont="1" applyFill="1" applyBorder="1" applyAlignment="1">
      <alignment horizontal="right" indent="1"/>
    </xf>
    <xf numFmtId="0" fontId="31" fillId="0" borderId="0" xfId="0" applyFont="1" applyFill="1" applyBorder="1" applyAlignment="1">
      <alignment horizontal="right" indent="1"/>
    </xf>
    <xf numFmtId="0" fontId="32" fillId="0" borderId="0" xfId="0" applyFont="1" applyFill="1" applyBorder="1" applyAlignment="1">
      <alignment horizontal="right" indent="1"/>
    </xf>
    <xf numFmtId="0" fontId="33" fillId="0" borderId="0" xfId="0" applyFont="1" applyFill="1" applyBorder="1" applyAlignment="1">
      <alignment horizontal="right" indent="1"/>
    </xf>
    <xf numFmtId="0" fontId="34" fillId="0" borderId="2" xfId="0" applyFont="1" applyFill="1" applyBorder="1" applyAlignment="1">
      <alignment horizontal="right" indent="1"/>
    </xf>
  </cellXfs>
  <cellStyles count="5">
    <cellStyle name="Bad" xfId="1" builtinId="27"/>
    <cellStyle name="Neutral" xfId="2" builtinId="28"/>
    <cellStyle name="Normal" xfId="0" builtinId="0"/>
    <cellStyle name="Normal 2" xfId="4" xr:uid="{1BA6FDD4-737C-43A6-A91C-B6DD5F9ADA70}"/>
    <cellStyle name="Note" xfId="3" builtinId="1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Hakeneet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Humanistinen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koulutusaloittain'!$B$4,'Yhteishaku koulutusaloittain'!$D$4,'Yhteishaku koulutusaloittain'!$F$4,'Yhteishaku koulutusaloittain'!$H$4,'Yhteishaku koulutusaloittain'!$J$4)</c:f>
              <c:numCache>
                <c:formatCode>General</c:formatCode>
                <c:ptCount val="5"/>
                <c:pt idx="0">
                  <c:v>1603</c:v>
                </c:pt>
                <c:pt idx="1">
                  <c:v>1456</c:v>
                </c:pt>
                <c:pt idx="2">
                  <c:v>1646</c:v>
                </c:pt>
                <c:pt idx="3">
                  <c:v>2115</c:v>
                </c:pt>
                <c:pt idx="4">
                  <c:v>1985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39-4B6B-9236-C6B096EA3AB8}"/>
            </c:ext>
          </c:extLst>
        </c:ser>
        <c:ser>
          <c:idx val="1"/>
          <c:order val="1"/>
          <c:tx>
            <c:v>Kasvatustieteellinen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koulutusaloittain'!$B$5,'Yhteishaku koulutusaloittain'!$D$5,'Yhteishaku koulutusaloittain'!$F$5,'Yhteishaku koulutusaloittain'!$H$5,'Yhteishaku koulutusaloittain'!$J$5)</c:f>
              <c:numCache>
                <c:formatCode>General</c:formatCode>
                <c:ptCount val="5"/>
                <c:pt idx="0">
                  <c:v>2340</c:v>
                </c:pt>
                <c:pt idx="1">
                  <c:v>2185</c:v>
                </c:pt>
                <c:pt idx="2">
                  <c:v>2258</c:v>
                </c:pt>
                <c:pt idx="3">
                  <c:v>2271</c:v>
                </c:pt>
                <c:pt idx="4">
                  <c:v>2029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439-4B6B-9236-C6B096EA3AB8}"/>
            </c:ext>
          </c:extLst>
        </c:ser>
        <c:ser>
          <c:idx val="2"/>
          <c:order val="2"/>
          <c:tx>
            <c:v>Luonnontieteellinen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koulutusaloittain'!$B$6,'Yhteishaku koulutusaloittain'!$D$6,'Yhteishaku koulutusaloittain'!$F$6,'Yhteishaku koulutusaloittain'!$H$6,'Yhteishaku koulutusaloittain'!$J$6)</c:f>
              <c:numCache>
                <c:formatCode>General</c:formatCode>
                <c:ptCount val="5"/>
                <c:pt idx="0">
                  <c:v>1909</c:v>
                </c:pt>
                <c:pt idx="1">
                  <c:v>1729</c:v>
                </c:pt>
                <c:pt idx="2">
                  <c:v>1920</c:v>
                </c:pt>
                <c:pt idx="3">
                  <c:v>2060</c:v>
                </c:pt>
                <c:pt idx="4">
                  <c:v>2075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39-4B6B-9236-C6B096EA3AB8}"/>
            </c:ext>
          </c:extLst>
        </c:ser>
        <c:ser>
          <c:idx val="3"/>
          <c:order val="3"/>
          <c:tx>
            <c:v>Kauppatieteellinen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koulutusaloittain'!$B$7,'Yhteishaku koulutusaloittain'!$D$7,'Yhteishaku koulutusaloittain'!$F$7,'Yhteishaku koulutusaloittain'!$H$7,'Yhteishaku koulutusaloittain'!$J$7)</c:f>
              <c:numCache>
                <c:formatCode>General</c:formatCode>
                <c:ptCount val="5"/>
                <c:pt idx="0">
                  <c:v>2647</c:v>
                </c:pt>
                <c:pt idx="1">
                  <c:v>2529</c:v>
                </c:pt>
                <c:pt idx="2">
                  <c:v>2782</c:v>
                </c:pt>
                <c:pt idx="3">
                  <c:v>2869</c:v>
                </c:pt>
                <c:pt idx="4">
                  <c:v>2769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39-4B6B-9236-C6B096EA3AB8}"/>
            </c:ext>
          </c:extLst>
        </c:ser>
        <c:ser>
          <c:idx val="4"/>
          <c:order val="4"/>
          <c:tx>
            <c:v>Teknillistieteellinen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koulutusaloittain'!$B$8,'Yhteishaku koulutusaloittain'!$D$8,'Yhteishaku koulutusaloittain'!$F$8,'Yhteishaku koulutusaloittain'!$H$8,'Yhteishaku koulutusaloittain'!$J$8)</c:f>
              <c:numCache>
                <c:formatCode>General</c:formatCode>
                <c:ptCount val="5"/>
                <c:pt idx="0">
                  <c:v>1416</c:v>
                </c:pt>
                <c:pt idx="1">
                  <c:v>1333</c:v>
                </c:pt>
                <c:pt idx="2">
                  <c:v>1708</c:v>
                </c:pt>
                <c:pt idx="3">
                  <c:v>2093</c:v>
                </c:pt>
                <c:pt idx="4">
                  <c:v>2217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39-4B6B-9236-C6B096EA3AB8}"/>
            </c:ext>
          </c:extLst>
        </c:ser>
        <c:ser>
          <c:idx val="5"/>
          <c:order val="5"/>
          <c:tx>
            <c:v>Terveystieteet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koulutusaloittain'!$B$9,'Yhteishaku koulutusaloittain'!$D$9,'Yhteishaku koulutusaloittain'!$F$9,'Yhteishaku koulutusaloittain'!$H$9,'Yhteishaku koulutusaloittain'!$J$9)</c:f>
              <c:numCache>
                <c:formatCode>General</c:formatCode>
                <c:ptCount val="5"/>
                <c:pt idx="0">
                  <c:v>315</c:v>
                </c:pt>
                <c:pt idx="1">
                  <c:v>295</c:v>
                </c:pt>
                <c:pt idx="2">
                  <c:v>263</c:v>
                </c:pt>
                <c:pt idx="3">
                  <c:v>354</c:v>
                </c:pt>
                <c:pt idx="4">
                  <c:v>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39-4B6B-9236-C6B096EA3AB8}"/>
            </c:ext>
          </c:extLst>
        </c:ser>
        <c:ser>
          <c:idx val="6"/>
          <c:order val="6"/>
          <c:tx>
            <c:v>Lääketieteellinen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koulutusaloittain'!$B$10,'Yhteishaku koulutusaloittain'!$D$10,'Yhteishaku koulutusaloittain'!$F$10,'Yhteishaku koulutusaloittain'!$H$10,'Yhteishaku koulutusaloittain'!$J$10)</c:f>
              <c:numCache>
                <c:formatCode>General</c:formatCode>
                <c:ptCount val="5"/>
                <c:pt idx="0">
                  <c:v>1157</c:v>
                </c:pt>
                <c:pt idx="1">
                  <c:v>1153</c:v>
                </c:pt>
                <c:pt idx="2">
                  <c:v>1273</c:v>
                </c:pt>
                <c:pt idx="3">
                  <c:v>4560</c:v>
                </c:pt>
                <c:pt idx="4">
                  <c:v>4431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39-4B6B-9236-C6B096EA3AB8}"/>
            </c:ext>
          </c:extLst>
        </c:ser>
        <c:ser>
          <c:idx val="7"/>
          <c:order val="7"/>
          <c:tx>
            <c:v>Hammaslääketieteellinen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koulutusaloittain'!$B$11,'Yhteishaku koulutusaloittain'!$D$11,'Yhteishaku koulutusaloittain'!$F$11,'Yhteishaku koulutusaloittain'!$H$11,'Yhteishaku koulutusaloittain'!$J$11)</c:f>
              <c:numCache>
                <c:formatCode>General</c:formatCode>
                <c:ptCount val="5"/>
                <c:pt idx="0">
                  <c:v>333</c:v>
                </c:pt>
                <c:pt idx="1">
                  <c:v>309</c:v>
                </c:pt>
                <c:pt idx="2">
                  <c:v>340</c:v>
                </c:pt>
                <c:pt idx="3">
                  <c:v>997</c:v>
                </c:pt>
                <c:pt idx="4">
                  <c:v>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39-4B6B-9236-C6B096EA3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44344"/>
        <c:axId val="431545000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8"/>
                <c:tx>
                  <c:v>Muu tai tuntematon</c:v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('Yhteishaku koulutusaloittain'!$B$1,'Yhteishaku koulutusaloittain'!$D$1,'Yhteishaku koulutusaloittain'!$F$1,'Yhteishaku koulutusaloittain'!$H$1,'Yhteishaku koulutusaloittain'!$J$1)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('Yhteishaku koulutusaloittain'!$B$12,'Yhteishaku koulutusaloittain'!$D$12,'Yhteishaku koulutusaloittain'!$F$12,'Yhteishaku koulutusaloittain'!$H$12,'Yhteishaku koulutusaloittain'!$J$12)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3">
                        <c:v>53</c:v>
                      </c:pt>
                      <c:pt idx="4">
                        <c:v>50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C-6439-4B6B-9236-C6B096EA3AB8}"/>
                  </c:ext>
                </c:extLst>
              </c15:ser>
            </c15:filteredScatterSeries>
          </c:ext>
        </c:extLst>
      </c:scatterChart>
      <c:valAx>
        <c:axId val="431544344"/>
        <c:scaling>
          <c:orientation val="minMax"/>
          <c:max val="2019"/>
          <c:min val="2015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1545000"/>
        <c:crosses val="autoZero"/>
        <c:crossBetween val="midCat"/>
        <c:majorUnit val="1"/>
        <c:minorUnit val="0.5"/>
      </c:valAx>
      <c:valAx>
        <c:axId val="4315450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Hakijat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1544344"/>
        <c:crosses val="autoZero"/>
        <c:crossBetween val="midCat"/>
        <c:minorUnit val="100"/>
      </c:valAx>
      <c:spPr>
        <a:noFill/>
        <a:ln>
          <a:solidFill>
            <a:schemeClr val="tx1">
              <a:lumMod val="25000"/>
              <a:lumOff val="75000"/>
              <a:alpha val="84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Ensisijaisesti</a:t>
            </a:r>
            <a:r>
              <a:rPr lang="en-US" sz="1800" baseline="0"/>
              <a:t> hakeneet</a:t>
            </a:r>
            <a:endParaRPr lang="en-US" sz="1800"/>
          </a:p>
        </c:rich>
      </c:tx>
      <c:layout>
        <c:manualLayout>
          <c:xMode val="edge"/>
          <c:yMode val="edge"/>
          <c:x val="0.44938479480436061"/>
          <c:y val="1.7344173441734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 algn="ctr"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Humanistinen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koulutusaloittain'!$C$4,'Yhteishaku koulutusaloittain'!$E$4,'Yhteishaku koulutusaloittain'!$G$4,'Yhteishaku koulutusaloittain'!$I$4,'Yhteishaku koulutusaloittain'!$K$4)</c:f>
              <c:numCache>
                <c:formatCode>General</c:formatCode>
                <c:ptCount val="5"/>
                <c:pt idx="0">
                  <c:v>761</c:v>
                </c:pt>
                <c:pt idx="1">
                  <c:v>683</c:v>
                </c:pt>
                <c:pt idx="2">
                  <c:v>887</c:v>
                </c:pt>
                <c:pt idx="3">
                  <c:v>1020</c:v>
                </c:pt>
                <c:pt idx="4">
                  <c:v>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26-45BE-AFB5-C66A731F0C75}"/>
            </c:ext>
          </c:extLst>
        </c:ser>
        <c:ser>
          <c:idx val="1"/>
          <c:order val="1"/>
          <c:tx>
            <c:v>Kasvatustieteellinen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koulutusaloittain'!$C$5,'Yhteishaku koulutusaloittain'!$E$5,'Yhteishaku koulutusaloittain'!$G$5,'Yhteishaku koulutusaloittain'!$I$5,'Yhteishaku koulutusaloittain'!$K$5)</c:f>
              <c:numCache>
                <c:formatCode>General</c:formatCode>
                <c:ptCount val="5"/>
                <c:pt idx="0">
                  <c:v>1021</c:v>
                </c:pt>
                <c:pt idx="1">
                  <c:v>940</c:v>
                </c:pt>
                <c:pt idx="2">
                  <c:v>1020</c:v>
                </c:pt>
                <c:pt idx="3">
                  <c:v>1006</c:v>
                </c:pt>
                <c:pt idx="4">
                  <c:v>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26-45BE-AFB5-C66A731F0C75}"/>
            </c:ext>
          </c:extLst>
        </c:ser>
        <c:ser>
          <c:idx val="2"/>
          <c:order val="2"/>
          <c:tx>
            <c:v>Luonnontieteellinen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koulutusaloittain'!$C$6,'Yhteishaku koulutusaloittain'!$E$6,'Yhteishaku koulutusaloittain'!$G$6,'Yhteishaku koulutusaloittain'!$I$6,'Yhteishaku koulutusaloittain'!$K$6)</c:f>
              <c:numCache>
                <c:formatCode>General</c:formatCode>
                <c:ptCount val="5"/>
                <c:pt idx="0">
                  <c:v>523</c:v>
                </c:pt>
                <c:pt idx="1">
                  <c:v>492</c:v>
                </c:pt>
                <c:pt idx="2">
                  <c:v>536</c:v>
                </c:pt>
                <c:pt idx="3">
                  <c:v>553</c:v>
                </c:pt>
                <c:pt idx="4">
                  <c:v>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26-45BE-AFB5-C66A731F0C75}"/>
            </c:ext>
          </c:extLst>
        </c:ser>
        <c:ser>
          <c:idx val="3"/>
          <c:order val="3"/>
          <c:tx>
            <c:v>Kauppatieteellinen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koulutusaloittain'!$C$7,'Yhteishaku koulutusaloittain'!$E$7,'Yhteishaku koulutusaloittain'!$G$7,'Yhteishaku koulutusaloittain'!$I$7,'Yhteishaku koulutusaloittain'!$K$7)</c:f>
              <c:numCache>
                <c:formatCode>General</c:formatCode>
                <c:ptCount val="5"/>
                <c:pt idx="0">
                  <c:v>762</c:v>
                </c:pt>
                <c:pt idx="1">
                  <c:v>748</c:v>
                </c:pt>
                <c:pt idx="2">
                  <c:v>842</c:v>
                </c:pt>
                <c:pt idx="3">
                  <c:v>798</c:v>
                </c:pt>
                <c:pt idx="4">
                  <c:v>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26-45BE-AFB5-C66A731F0C75}"/>
            </c:ext>
          </c:extLst>
        </c:ser>
        <c:ser>
          <c:idx val="4"/>
          <c:order val="4"/>
          <c:tx>
            <c:v>Teknillistieteellinen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koulutusaloittain'!$C$8,'Yhteishaku koulutusaloittain'!$E$8,'Yhteishaku koulutusaloittain'!$G$8,'Yhteishaku koulutusaloittain'!$I$8,'Yhteishaku koulutusaloittain'!$K$8)</c:f>
              <c:numCache>
                <c:formatCode>General</c:formatCode>
                <c:ptCount val="5"/>
                <c:pt idx="0">
                  <c:v>530</c:v>
                </c:pt>
                <c:pt idx="1">
                  <c:v>484</c:v>
                </c:pt>
                <c:pt idx="2">
                  <c:v>664</c:v>
                </c:pt>
                <c:pt idx="3">
                  <c:v>762</c:v>
                </c:pt>
                <c:pt idx="4">
                  <c:v>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D26-45BE-AFB5-C66A731F0C75}"/>
            </c:ext>
          </c:extLst>
        </c:ser>
        <c:ser>
          <c:idx val="5"/>
          <c:order val="5"/>
          <c:tx>
            <c:v>Terveystieteet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koulutusaloittain'!$C$9,'Yhteishaku koulutusaloittain'!$E$9,'Yhteishaku koulutusaloittain'!$G$9,'Yhteishaku koulutusaloittain'!$I$9,'Yhteishaku koulutusaloittain'!$K$9)</c:f>
              <c:numCache>
                <c:formatCode>General</c:formatCode>
                <c:ptCount val="5"/>
                <c:pt idx="0">
                  <c:v>184</c:v>
                </c:pt>
                <c:pt idx="1">
                  <c:v>183</c:v>
                </c:pt>
                <c:pt idx="2">
                  <c:v>185</c:v>
                </c:pt>
                <c:pt idx="3">
                  <c:v>243</c:v>
                </c:pt>
                <c:pt idx="4">
                  <c:v>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D26-45BE-AFB5-C66A731F0C75}"/>
            </c:ext>
          </c:extLst>
        </c:ser>
        <c:ser>
          <c:idx val="6"/>
          <c:order val="6"/>
          <c:tx>
            <c:v>Lääketieteellinen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koulutusaloittain'!$C$10,'Yhteishaku koulutusaloittain'!$E$10,'Yhteishaku koulutusaloittain'!$G$10,'Yhteishaku koulutusaloittain'!$I$10,'Yhteishaku koulutusaloittain'!$K$10)</c:f>
              <c:numCache>
                <c:formatCode>General</c:formatCode>
                <c:ptCount val="5"/>
                <c:pt idx="0">
                  <c:v>1039</c:v>
                </c:pt>
                <c:pt idx="1">
                  <c:v>1030</c:v>
                </c:pt>
                <c:pt idx="2">
                  <c:v>1132</c:v>
                </c:pt>
                <c:pt idx="3">
                  <c:v>1087</c:v>
                </c:pt>
                <c:pt idx="4">
                  <c:v>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D26-45BE-AFB5-C66A731F0C75}"/>
            </c:ext>
          </c:extLst>
        </c:ser>
        <c:ser>
          <c:idx val="7"/>
          <c:order val="7"/>
          <c:tx>
            <c:v>Hammaslääketieteellinen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('Yhteishaku koulutusaloittain'!$B$1,'Yhteishaku koulutusaloittain'!$D$1,'Yhteishaku koulutusaloittain'!$F$1,'Yhteishaku koulutusaloittain'!$H$1,'Yhteishaku koulutusaloittain'!$J$1)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xVal>
          <c:yVal>
            <c:numRef>
              <c:f>('Yhteishaku koulutusaloittain'!$C$11,'Yhteishaku koulutusaloittain'!$E$11,'Yhteishaku koulutusaloittain'!$G$11,'Yhteishaku koulutusaloittain'!$I$11,'Yhteishaku koulutusaloittain'!$K$11)</c:f>
              <c:numCache>
                <c:formatCode>General</c:formatCode>
                <c:ptCount val="5"/>
                <c:pt idx="0">
                  <c:v>292</c:v>
                </c:pt>
                <c:pt idx="1">
                  <c:v>273</c:v>
                </c:pt>
                <c:pt idx="2">
                  <c:v>300</c:v>
                </c:pt>
                <c:pt idx="3">
                  <c:v>340</c:v>
                </c:pt>
                <c:pt idx="4">
                  <c:v>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D26-45BE-AFB5-C66A731F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44344"/>
        <c:axId val="431545000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8"/>
                <c:tx>
                  <c:v>Muu tai tuntematon</c:v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('Yhteishaku koulutusaloittain'!$B$1,'Yhteishaku koulutusaloittain'!$D$1,'Yhteishaku koulutusaloittain'!$F$1,'Yhteishaku koulutusaloittain'!$H$1,'Yhteishaku koulutusaloittain'!$J$1)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('Yhteishaku koulutusaloittain'!$B$12,'Yhteishaku koulutusaloittain'!$D$12,'Yhteishaku koulutusaloittain'!$F$12,'Yhteishaku koulutusaloittain'!$H$12,'Yhteishaku koulutusaloittain'!$J$12)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3">
                        <c:v>53</c:v>
                      </c:pt>
                      <c:pt idx="4">
                        <c:v>50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0D26-45BE-AFB5-C66A731F0C75}"/>
                  </c:ext>
                </c:extLst>
              </c15:ser>
            </c15:filteredScatterSeries>
          </c:ext>
        </c:extLst>
      </c:scatterChart>
      <c:valAx>
        <c:axId val="431544344"/>
        <c:scaling>
          <c:orientation val="minMax"/>
          <c:max val="2019"/>
          <c:min val="2015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1545000"/>
        <c:crosses val="autoZero"/>
        <c:crossBetween val="midCat"/>
        <c:majorUnit val="1"/>
        <c:minorUnit val="0.5"/>
      </c:valAx>
      <c:valAx>
        <c:axId val="4315450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Hakijat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1544344"/>
        <c:crosses val="autoZero"/>
        <c:crossBetween val="midCat"/>
        <c:minorUnit val="100"/>
      </c:valAx>
      <c:spPr>
        <a:noFill/>
        <a:ln>
          <a:solidFill>
            <a:schemeClr val="tx1">
              <a:lumMod val="25000"/>
              <a:lumOff val="75000"/>
              <a:alpha val="84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13</xdr:row>
      <xdr:rowOff>66674</xdr:rowOff>
    </xdr:from>
    <xdr:to>
      <xdr:col>11</xdr:col>
      <xdr:colOff>95250</xdr:colOff>
      <xdr:row>49</xdr:row>
      <xdr:rowOff>95249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95333CB3-10BF-4CD4-839D-C4B442A98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314325</xdr:colOff>
      <xdr:row>13</xdr:row>
      <xdr:rowOff>66675</xdr:rowOff>
    </xdr:from>
    <xdr:to>
      <xdr:col>27</xdr:col>
      <xdr:colOff>57150</xdr:colOff>
      <xdr:row>49</xdr:row>
      <xdr:rowOff>95250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5B87360F-9B85-48A2-98D3-2758393F1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82"/>
  <sheetViews>
    <sheetView tabSelected="1" zoomScale="80" zoomScaleNormal="80" workbookViewId="0">
      <pane xSplit="1" topLeftCell="B1" activePane="topRight" state="frozen"/>
      <selection pane="topRight" activeCell="V119" sqref="V119"/>
    </sheetView>
  </sheetViews>
  <sheetFormatPr defaultRowHeight="12.75"/>
  <cols>
    <col min="1" max="1" width="78.140625" style="12" customWidth="1"/>
    <col min="2" max="2" width="11.85546875" hidden="1" customWidth="1"/>
    <col min="3" max="3" width="10.7109375" hidden="1" customWidth="1"/>
    <col min="4" max="4" width="10.85546875" hidden="1" customWidth="1"/>
    <col min="5" max="5" width="15.140625" hidden="1" customWidth="1"/>
    <col min="6" max="6" width="22.140625" hidden="1" customWidth="1"/>
    <col min="7" max="7" width="10" hidden="1" customWidth="1"/>
    <col min="8" max="8" width="9.7109375" hidden="1" customWidth="1"/>
    <col min="9" max="15" width="10.42578125" hidden="1" customWidth="1"/>
    <col min="16" max="29" width="10.42578125" customWidth="1"/>
  </cols>
  <sheetData>
    <row r="1" spans="1:29" ht="18.75">
      <c r="A1" s="3" t="s">
        <v>0</v>
      </c>
    </row>
    <row r="2" spans="1:29">
      <c r="A2" s="33" t="s">
        <v>1</v>
      </c>
    </row>
    <row r="3" spans="1:29">
      <c r="A3" s="33" t="s">
        <v>2</v>
      </c>
    </row>
    <row r="4" spans="1:29" ht="13.5" thickBot="1">
      <c r="A4" s="34" t="s">
        <v>3</v>
      </c>
    </row>
    <row r="5" spans="1:29" ht="20.45" customHeight="1">
      <c r="A5" s="33"/>
      <c r="B5" s="272">
        <v>2016</v>
      </c>
      <c r="C5" s="143"/>
      <c r="D5" s="143"/>
      <c r="E5" s="143"/>
      <c r="F5" s="143"/>
      <c r="G5" s="143"/>
      <c r="H5" s="144"/>
      <c r="I5" s="277">
        <v>2017</v>
      </c>
      <c r="J5" s="278"/>
      <c r="K5" s="278"/>
      <c r="L5" s="278"/>
      <c r="M5" s="278"/>
      <c r="N5" s="278"/>
      <c r="O5" s="279"/>
      <c r="P5" s="283">
        <v>2018</v>
      </c>
      <c r="Q5" s="284"/>
      <c r="R5" s="284"/>
      <c r="S5" s="284"/>
      <c r="T5" s="284"/>
      <c r="U5" s="284"/>
      <c r="V5" s="285"/>
      <c r="W5" s="182">
        <v>2019</v>
      </c>
      <c r="X5" s="183"/>
      <c r="Y5" s="183"/>
      <c r="Z5" s="183"/>
      <c r="AA5" s="183"/>
      <c r="AB5" s="183"/>
      <c r="AC5" s="184"/>
    </row>
    <row r="6" spans="1:29" ht="39">
      <c r="A6" s="13"/>
      <c r="B6" s="141" t="s">
        <v>4</v>
      </c>
      <c r="C6" s="141" t="s">
        <v>5</v>
      </c>
      <c r="D6" s="141" t="s">
        <v>6</v>
      </c>
      <c r="E6" s="141" t="s">
        <v>9</v>
      </c>
      <c r="F6" s="141" t="s">
        <v>10</v>
      </c>
      <c r="G6" s="141" t="s">
        <v>7</v>
      </c>
      <c r="H6" s="145" t="s">
        <v>8</v>
      </c>
      <c r="I6" s="280" t="s">
        <v>4</v>
      </c>
      <c r="J6" s="281" t="s">
        <v>5</v>
      </c>
      <c r="K6" s="281" t="s">
        <v>6</v>
      </c>
      <c r="L6" s="281" t="s">
        <v>11</v>
      </c>
      <c r="M6" s="281" t="s">
        <v>12</v>
      </c>
      <c r="N6" s="281" t="s">
        <v>7</v>
      </c>
      <c r="O6" s="282" t="s">
        <v>8</v>
      </c>
      <c r="P6" s="286" t="s">
        <v>4</v>
      </c>
      <c r="Q6" s="287" t="s">
        <v>5</v>
      </c>
      <c r="R6" s="287" t="s">
        <v>6</v>
      </c>
      <c r="S6" s="287" t="s">
        <v>13</v>
      </c>
      <c r="T6" s="287" t="s">
        <v>14</v>
      </c>
      <c r="U6" s="287" t="s">
        <v>7</v>
      </c>
      <c r="V6" s="288" t="s">
        <v>8</v>
      </c>
      <c r="W6" s="185" t="s">
        <v>4</v>
      </c>
      <c r="X6" s="186" t="s">
        <v>5</v>
      </c>
      <c r="Y6" s="186" t="s">
        <v>6</v>
      </c>
      <c r="Z6" s="186" t="s">
        <v>13</v>
      </c>
      <c r="AA6" s="186" t="s">
        <v>14</v>
      </c>
      <c r="AB6" s="186" t="s">
        <v>7</v>
      </c>
      <c r="AC6" s="187" t="s">
        <v>8</v>
      </c>
    </row>
    <row r="7" spans="1:29" ht="24.95" customHeight="1" thickBot="1">
      <c r="A7" s="146" t="s">
        <v>15</v>
      </c>
      <c r="B7" s="148">
        <f>+Arkisto!N12</f>
        <v>9594</v>
      </c>
      <c r="C7" s="148">
        <f>+Arkisto!P12</f>
        <v>4856</v>
      </c>
      <c r="D7" s="148">
        <f>+Arkisto!O12</f>
        <v>1858</v>
      </c>
      <c r="E7" s="148">
        <v>1670</v>
      </c>
      <c r="F7" s="148">
        <f>SUM(F9:F110)</f>
        <v>1363</v>
      </c>
      <c r="G7" s="175">
        <f>+B7/D7</f>
        <v>5.1636167922497309</v>
      </c>
      <c r="H7" s="176">
        <f>+C7/D7</f>
        <v>2.6135629709364907</v>
      </c>
      <c r="I7" s="147">
        <v>10527</v>
      </c>
      <c r="J7" s="148">
        <v>5566</v>
      </c>
      <c r="K7" s="148">
        <f>SUM(K9:K110)</f>
        <v>1776</v>
      </c>
      <c r="L7" s="148">
        <f>SUM(L9:L110)</f>
        <v>1619</v>
      </c>
      <c r="M7" s="148">
        <f>SUM(M9:M110)</f>
        <v>1477</v>
      </c>
      <c r="N7" s="175">
        <f>+I7/K7</f>
        <v>5.9273648648648649</v>
      </c>
      <c r="O7" s="176">
        <f>+J7/K7</f>
        <v>3.1340090090090089</v>
      </c>
      <c r="P7" s="147">
        <v>15376</v>
      </c>
      <c r="Q7" s="148">
        <v>5836</v>
      </c>
      <c r="R7" s="148">
        <f>SUM(R9:R111)</f>
        <v>1784</v>
      </c>
      <c r="S7" s="148">
        <f>SUM(S9:S111)</f>
        <v>1789</v>
      </c>
      <c r="T7" s="148">
        <f>SUM(T9:T114)</f>
        <v>1626</v>
      </c>
      <c r="U7" s="175">
        <f>+P7/R7</f>
        <v>8.6188340807174892</v>
      </c>
      <c r="V7" s="176">
        <f>+Q7/R7</f>
        <v>3.2713004484304933</v>
      </c>
      <c r="W7" s="147">
        <v>14872</v>
      </c>
      <c r="X7" s="148">
        <v>5501</v>
      </c>
      <c r="Y7" s="148">
        <f>SUM(Y10:Y110)</f>
        <v>1824</v>
      </c>
      <c r="Z7" s="148">
        <v>2173</v>
      </c>
      <c r="AA7" s="148">
        <v>1997</v>
      </c>
      <c r="AB7" s="175">
        <f>+W7/Y7</f>
        <v>8.1535087719298254</v>
      </c>
      <c r="AC7" s="176">
        <f>+X7/Y7</f>
        <v>3.0158991228070176</v>
      </c>
    </row>
    <row r="8" spans="1:29" ht="15">
      <c r="A8" s="1"/>
      <c r="B8" s="127"/>
      <c r="C8" s="127"/>
      <c r="D8" s="127"/>
      <c r="E8" s="127"/>
      <c r="F8" s="127"/>
      <c r="G8" s="127"/>
      <c r="H8" s="131"/>
      <c r="I8" s="130"/>
      <c r="J8" s="127"/>
      <c r="K8" s="127"/>
      <c r="L8" s="127"/>
      <c r="M8" s="127"/>
      <c r="N8" s="127"/>
      <c r="O8" s="131"/>
      <c r="P8" s="130"/>
      <c r="Q8" s="127"/>
      <c r="R8" s="127"/>
      <c r="S8" s="127"/>
      <c r="T8" s="127"/>
      <c r="U8" s="127"/>
      <c r="V8" s="131"/>
      <c r="W8" s="130"/>
      <c r="X8" s="127"/>
      <c r="Y8" s="127"/>
      <c r="Z8" s="127"/>
      <c r="AA8" s="127"/>
      <c r="AB8" s="127"/>
      <c r="AC8" s="131"/>
    </row>
    <row r="9" spans="1:29" ht="15.75" hidden="1" thickBot="1">
      <c r="A9" s="149" t="s">
        <v>16</v>
      </c>
      <c r="B9" s="151"/>
      <c r="C9" s="151"/>
      <c r="D9" s="151"/>
      <c r="E9" s="151"/>
      <c r="F9" s="151"/>
      <c r="G9" s="160"/>
      <c r="H9" s="152"/>
      <c r="I9" s="150"/>
      <c r="J9" s="151"/>
      <c r="K9" s="151"/>
      <c r="L9" s="151"/>
      <c r="M9" s="151"/>
      <c r="N9" s="160"/>
      <c r="O9" s="152"/>
      <c r="P9" s="150"/>
      <c r="Q9" s="151"/>
      <c r="R9" s="151"/>
      <c r="S9" s="151"/>
      <c r="T9" s="151"/>
      <c r="U9" s="160"/>
      <c r="V9" s="152"/>
      <c r="W9" s="150"/>
      <c r="X9" s="151"/>
      <c r="Y9" s="151"/>
      <c r="Z9" s="151"/>
      <c r="AA9" s="151"/>
      <c r="AB9" s="160"/>
      <c r="AC9" s="152"/>
    </row>
    <row r="10" spans="1:29" ht="15.75" hidden="1" thickTop="1">
      <c r="A10" s="156" t="s">
        <v>17</v>
      </c>
      <c r="B10" s="158">
        <f>+Arkisto!N20</f>
        <v>257</v>
      </c>
      <c r="C10" s="158">
        <f>+Arkisto!P20</f>
        <v>38</v>
      </c>
      <c r="D10" s="158">
        <f>+Arkisto!O20</f>
        <v>30</v>
      </c>
      <c r="E10" s="158">
        <v>30</v>
      </c>
      <c r="F10" s="158">
        <v>30</v>
      </c>
      <c r="G10" s="163">
        <f>+B10/D10</f>
        <v>8.5666666666666664</v>
      </c>
      <c r="H10" s="159">
        <f>+C10/D10</f>
        <v>1.2666666666666666</v>
      </c>
      <c r="I10" s="157">
        <v>326</v>
      </c>
      <c r="J10" s="158">
        <v>52</v>
      </c>
      <c r="K10" s="158">
        <v>30</v>
      </c>
      <c r="L10" s="158">
        <v>30</v>
      </c>
      <c r="M10" s="158">
        <v>30</v>
      </c>
      <c r="N10" s="163">
        <f>+I10/K10</f>
        <v>10.866666666666667</v>
      </c>
      <c r="O10" s="159">
        <f>+J10/K10</f>
        <v>1.7333333333333334</v>
      </c>
      <c r="P10" s="157">
        <v>380</v>
      </c>
      <c r="Q10" s="158">
        <v>71</v>
      </c>
      <c r="R10" s="158">
        <v>30</v>
      </c>
      <c r="S10" s="158">
        <v>32</v>
      </c>
      <c r="T10" s="158">
        <v>30</v>
      </c>
      <c r="U10" s="163">
        <f>+P10/R10</f>
        <v>12.666666666666666</v>
      </c>
      <c r="V10" s="159">
        <f>+Q10/R10</f>
        <v>2.3666666666666667</v>
      </c>
      <c r="W10" s="157">
        <v>334</v>
      </c>
      <c r="X10" s="158">
        <v>57</v>
      </c>
      <c r="Y10" s="158">
        <v>30</v>
      </c>
      <c r="Z10" s="158">
        <v>34</v>
      </c>
      <c r="AA10" s="158">
        <v>30</v>
      </c>
      <c r="AB10" s="163">
        <f>+W10/Y10</f>
        <v>11.133333333333333</v>
      </c>
      <c r="AC10" s="159">
        <f>+X10/Y10</f>
        <v>1.9</v>
      </c>
    </row>
    <row r="11" spans="1:29" ht="15" hidden="1">
      <c r="A11" s="164" t="s">
        <v>18</v>
      </c>
      <c r="B11" s="166"/>
      <c r="C11" s="166"/>
      <c r="D11" s="166"/>
      <c r="E11" s="166"/>
      <c r="F11" s="166"/>
      <c r="G11" s="177"/>
      <c r="H11" s="167"/>
      <c r="I11" s="165">
        <v>19</v>
      </c>
      <c r="J11" s="166">
        <v>10</v>
      </c>
      <c r="K11" s="166">
        <v>5</v>
      </c>
      <c r="L11" s="166">
        <v>2</v>
      </c>
      <c r="M11" s="166">
        <v>2</v>
      </c>
      <c r="N11" s="166">
        <f>+I11/K11</f>
        <v>3.8</v>
      </c>
      <c r="O11" s="167">
        <f>+J11/K11</f>
        <v>2</v>
      </c>
      <c r="P11" s="165">
        <v>12</v>
      </c>
      <c r="Q11" s="166">
        <v>2</v>
      </c>
      <c r="R11" s="166">
        <v>10</v>
      </c>
      <c r="S11" s="166">
        <v>3</v>
      </c>
      <c r="T11" s="166">
        <v>3</v>
      </c>
      <c r="U11" s="166">
        <f>+P11/R11</f>
        <v>1.2</v>
      </c>
      <c r="V11" s="167">
        <f>+Q11/R11</f>
        <v>0.2</v>
      </c>
      <c r="W11" s="165">
        <v>5</v>
      </c>
      <c r="X11" s="166">
        <v>0</v>
      </c>
      <c r="Y11" s="166">
        <v>10</v>
      </c>
      <c r="Z11" s="166">
        <v>3</v>
      </c>
      <c r="AA11" s="166">
        <v>3</v>
      </c>
      <c r="AB11" s="166">
        <f>+W11/Y11</f>
        <v>0.5</v>
      </c>
      <c r="AC11" s="167">
        <f>+X11/Y11</f>
        <v>0</v>
      </c>
    </row>
    <row r="12" spans="1:29" ht="15" hidden="1">
      <c r="A12" s="13" t="s">
        <v>19</v>
      </c>
      <c r="B12" s="133"/>
      <c r="C12" s="133"/>
      <c r="D12" s="133"/>
      <c r="E12" s="133"/>
      <c r="F12" s="133"/>
      <c r="G12" s="133"/>
      <c r="H12" s="139"/>
      <c r="I12" s="132"/>
      <c r="J12" s="133"/>
      <c r="K12" s="133"/>
      <c r="L12" s="133"/>
      <c r="M12" s="133"/>
      <c r="N12" s="133"/>
      <c r="O12" s="139"/>
      <c r="P12" s="132"/>
      <c r="Q12" s="133"/>
      <c r="R12" s="133"/>
      <c r="S12" s="133"/>
      <c r="T12" s="133"/>
      <c r="U12" s="133"/>
      <c r="V12" s="139"/>
      <c r="W12" s="132"/>
      <c r="X12" s="133"/>
      <c r="Y12" s="133"/>
      <c r="Z12" s="133"/>
      <c r="AA12" s="133"/>
      <c r="AB12" s="133"/>
      <c r="AC12" s="139"/>
    </row>
    <row r="13" spans="1:29" ht="15.75" hidden="1" thickTop="1">
      <c r="A13" s="7" t="s">
        <v>20</v>
      </c>
      <c r="B13" s="128">
        <f>+Arkisto!N25</f>
        <v>97</v>
      </c>
      <c r="C13" s="128">
        <f>+Arkisto!P25</f>
        <v>24</v>
      </c>
      <c r="D13" s="128">
        <f>+Arkisto!O25</f>
        <v>14</v>
      </c>
      <c r="E13" s="128">
        <v>14</v>
      </c>
      <c r="F13" s="128">
        <v>12</v>
      </c>
      <c r="G13" s="129">
        <f t="shared" ref="G13:G19" si="0">+B13/D13</f>
        <v>6.9285714285714288</v>
      </c>
      <c r="H13" s="129">
        <f t="shared" ref="H13:H19" si="1">+C13/D13</f>
        <v>1.7142857142857142</v>
      </c>
      <c r="I13" s="266"/>
      <c r="J13" s="267"/>
      <c r="K13" s="267"/>
      <c r="L13" s="267"/>
      <c r="M13" s="267"/>
      <c r="N13" s="268"/>
      <c r="O13" s="269"/>
      <c r="P13" s="266"/>
      <c r="Q13" s="267"/>
      <c r="R13" s="267"/>
      <c r="S13" s="267"/>
      <c r="T13" s="267"/>
      <c r="U13" s="268"/>
      <c r="V13" s="269"/>
      <c r="W13" s="266"/>
      <c r="X13" s="267"/>
      <c r="Y13" s="267"/>
      <c r="Z13" s="267"/>
      <c r="AA13" s="267"/>
      <c r="AB13" s="268"/>
      <c r="AC13" s="269"/>
    </row>
    <row r="14" spans="1:29" ht="15" hidden="1">
      <c r="A14" s="1" t="s">
        <v>21</v>
      </c>
      <c r="B14" s="133">
        <f>+Arkisto!N26</f>
        <v>199</v>
      </c>
      <c r="C14" s="133">
        <f>+Arkisto!P26</f>
        <v>70</v>
      </c>
      <c r="D14" s="133">
        <f>+Arkisto!O26</f>
        <v>15</v>
      </c>
      <c r="E14" s="133">
        <v>16</v>
      </c>
      <c r="F14" s="133">
        <v>16</v>
      </c>
      <c r="G14" s="169">
        <f t="shared" si="0"/>
        <v>13.266666666666667</v>
      </c>
      <c r="H14" s="169">
        <f t="shared" si="1"/>
        <v>4.666666666666667</v>
      </c>
      <c r="I14" s="132"/>
      <c r="J14" s="133"/>
      <c r="K14" s="133"/>
      <c r="L14" s="133"/>
      <c r="M14" s="133"/>
      <c r="N14" s="169"/>
      <c r="O14" s="134"/>
      <c r="P14" s="132"/>
      <c r="Q14" s="133"/>
      <c r="R14" s="133"/>
      <c r="S14" s="133"/>
      <c r="T14" s="133"/>
      <c r="U14" s="169"/>
      <c r="V14" s="134"/>
      <c r="W14" s="132"/>
      <c r="X14" s="133"/>
      <c r="Y14" s="133"/>
      <c r="Z14" s="133"/>
      <c r="AA14" s="133"/>
      <c r="AB14" s="169"/>
      <c r="AC14" s="134"/>
    </row>
    <row r="15" spans="1:29" ht="15" hidden="1">
      <c r="A15" s="1" t="s">
        <v>22</v>
      </c>
      <c r="B15" s="133">
        <f>+Arkisto!N27</f>
        <v>265</v>
      </c>
      <c r="C15" s="133">
        <f>+Arkisto!P27</f>
        <v>82</v>
      </c>
      <c r="D15" s="133">
        <f>+Arkisto!O27</f>
        <v>23</v>
      </c>
      <c r="E15" s="133">
        <v>23</v>
      </c>
      <c r="F15" s="133">
        <v>23</v>
      </c>
      <c r="G15" s="169">
        <f t="shared" si="0"/>
        <v>11.521739130434783</v>
      </c>
      <c r="H15" s="169">
        <f t="shared" si="1"/>
        <v>3.5652173913043477</v>
      </c>
      <c r="I15" s="132">
        <v>386</v>
      </c>
      <c r="J15" s="133">
        <v>157</v>
      </c>
      <c r="K15" s="133">
        <v>38</v>
      </c>
      <c r="L15" s="133">
        <v>38</v>
      </c>
      <c r="M15" s="133">
        <v>38</v>
      </c>
      <c r="N15" s="169">
        <f>+I15/K15</f>
        <v>10.157894736842104</v>
      </c>
      <c r="O15" s="134">
        <f>+J15/K15</f>
        <v>4.1315789473684212</v>
      </c>
      <c r="P15" s="132">
        <v>401</v>
      </c>
      <c r="Q15" s="133">
        <v>140</v>
      </c>
      <c r="R15" s="133">
        <v>38</v>
      </c>
      <c r="S15" s="133">
        <v>41</v>
      </c>
      <c r="T15" s="133">
        <v>40</v>
      </c>
      <c r="U15" s="169">
        <f>+P15/R15</f>
        <v>10.552631578947368</v>
      </c>
      <c r="V15" s="134">
        <f>+Q15/R15</f>
        <v>3.6842105263157894</v>
      </c>
      <c r="W15" s="132">
        <v>392</v>
      </c>
      <c r="X15" s="133">
        <v>114</v>
      </c>
      <c r="Y15" s="133">
        <v>38</v>
      </c>
      <c r="Z15" s="133">
        <v>39</v>
      </c>
      <c r="AA15" s="133">
        <v>38</v>
      </c>
      <c r="AB15" s="169">
        <f>+W15/Y15</f>
        <v>10.315789473684211</v>
      </c>
      <c r="AC15" s="134">
        <f>+X15/Y15</f>
        <v>3</v>
      </c>
    </row>
    <row r="16" spans="1:29" ht="15" hidden="1">
      <c r="A16" s="1" t="s">
        <v>23</v>
      </c>
      <c r="B16" s="133">
        <f>+Arkisto!N28</f>
        <v>29</v>
      </c>
      <c r="C16" s="133">
        <f>+Arkisto!P28</f>
        <v>6</v>
      </c>
      <c r="D16" s="133">
        <f>+Arkisto!O28</f>
        <v>14</v>
      </c>
      <c r="E16" s="179">
        <v>11</v>
      </c>
      <c r="F16" s="179">
        <v>10</v>
      </c>
      <c r="G16" s="169">
        <f t="shared" si="0"/>
        <v>2.0714285714285716</v>
      </c>
      <c r="H16" s="169">
        <f t="shared" si="1"/>
        <v>0.42857142857142855</v>
      </c>
      <c r="I16" s="132">
        <v>31</v>
      </c>
      <c r="J16" s="133">
        <v>12</v>
      </c>
      <c r="K16" s="133">
        <v>12</v>
      </c>
      <c r="L16" s="133">
        <v>12</v>
      </c>
      <c r="M16" s="133">
        <v>11</v>
      </c>
      <c r="N16" s="169">
        <f>+I16/K16</f>
        <v>2.5833333333333335</v>
      </c>
      <c r="O16" s="134">
        <f>+J16/K16</f>
        <v>1</v>
      </c>
      <c r="P16" s="132">
        <v>34</v>
      </c>
      <c r="Q16" s="133">
        <v>10</v>
      </c>
      <c r="R16" s="133">
        <v>12</v>
      </c>
      <c r="S16" s="133">
        <v>12</v>
      </c>
      <c r="T16" s="133">
        <v>12</v>
      </c>
      <c r="U16" s="169">
        <f>+P16/R16</f>
        <v>2.8333333333333335</v>
      </c>
      <c r="V16" s="134">
        <f>+Q16/R16</f>
        <v>0.83333333333333337</v>
      </c>
      <c r="W16" s="132">
        <v>22</v>
      </c>
      <c r="X16" s="133">
        <v>5</v>
      </c>
      <c r="Y16" s="133">
        <v>12</v>
      </c>
      <c r="Z16" s="133">
        <v>9</v>
      </c>
      <c r="AA16" s="133">
        <v>8</v>
      </c>
      <c r="AB16" s="169">
        <f>+W16/Y16</f>
        <v>1.8333333333333333</v>
      </c>
      <c r="AC16" s="134">
        <f>+X16/Y16</f>
        <v>0.41666666666666669</v>
      </c>
    </row>
    <row r="17" spans="1:29" ht="15" hidden="1">
      <c r="A17" s="1" t="s">
        <v>24</v>
      </c>
      <c r="B17" s="133">
        <f>+Arkisto!N29</f>
        <v>321</v>
      </c>
      <c r="C17" s="133">
        <f>+Arkisto!P29</f>
        <v>97</v>
      </c>
      <c r="D17" s="133">
        <f>+Arkisto!O29</f>
        <v>28</v>
      </c>
      <c r="E17" s="179">
        <v>28</v>
      </c>
      <c r="F17" s="179">
        <v>28</v>
      </c>
      <c r="G17" s="169">
        <f t="shared" si="0"/>
        <v>11.464285714285714</v>
      </c>
      <c r="H17" s="169">
        <f t="shared" si="1"/>
        <v>3.4642857142857144</v>
      </c>
      <c r="I17" s="132">
        <v>341</v>
      </c>
      <c r="J17" s="133">
        <v>116</v>
      </c>
      <c r="K17" s="133">
        <v>36</v>
      </c>
      <c r="L17" s="133">
        <v>35</v>
      </c>
      <c r="M17" s="133">
        <v>33</v>
      </c>
      <c r="N17" s="169">
        <f>+I17/K17</f>
        <v>9.4722222222222214</v>
      </c>
      <c r="O17" s="134">
        <f>+J17/K17</f>
        <v>3.2222222222222223</v>
      </c>
      <c r="P17" s="132">
        <v>322</v>
      </c>
      <c r="Q17" s="133">
        <v>108</v>
      </c>
      <c r="R17" s="133">
        <v>36</v>
      </c>
      <c r="S17" s="133">
        <v>37</v>
      </c>
      <c r="T17" s="133">
        <v>36</v>
      </c>
      <c r="U17" s="169">
        <f>+P17/R17</f>
        <v>8.9444444444444446</v>
      </c>
      <c r="V17" s="134">
        <f>+Q17/R17</f>
        <v>3</v>
      </c>
      <c r="W17" s="132">
        <v>336</v>
      </c>
      <c r="X17" s="133">
        <v>95</v>
      </c>
      <c r="Y17" s="133">
        <v>36</v>
      </c>
      <c r="Z17" s="133">
        <v>38</v>
      </c>
      <c r="AA17" s="133">
        <v>36</v>
      </c>
      <c r="AB17" s="169">
        <f>+W17/Y17</f>
        <v>9.3333333333333339</v>
      </c>
      <c r="AC17" s="134">
        <f>+X17/Y17</f>
        <v>2.6388888888888888</v>
      </c>
    </row>
    <row r="18" spans="1:29" ht="15" hidden="1">
      <c r="A18" s="1" t="s">
        <v>25</v>
      </c>
      <c r="B18" s="133">
        <f>+Arkisto!N30</f>
        <v>84</v>
      </c>
      <c r="C18" s="133">
        <f>+Arkisto!P30</f>
        <v>20</v>
      </c>
      <c r="D18" s="133">
        <f>+Arkisto!O30</f>
        <v>16</v>
      </c>
      <c r="E18" s="179">
        <v>13</v>
      </c>
      <c r="F18" s="179">
        <v>13</v>
      </c>
      <c r="G18" s="169">
        <f t="shared" si="0"/>
        <v>5.25</v>
      </c>
      <c r="H18" s="169">
        <f t="shared" si="1"/>
        <v>1.25</v>
      </c>
      <c r="I18" s="132">
        <v>81</v>
      </c>
      <c r="J18" s="133">
        <v>32</v>
      </c>
      <c r="K18" s="133">
        <v>12</v>
      </c>
      <c r="L18" s="133">
        <v>12</v>
      </c>
      <c r="M18" s="133">
        <v>12</v>
      </c>
      <c r="N18" s="169">
        <f>+I18/K18</f>
        <v>6.75</v>
      </c>
      <c r="O18" s="134">
        <f>+J18/K18</f>
        <v>2.6666666666666665</v>
      </c>
      <c r="P18" s="132">
        <v>140</v>
      </c>
      <c r="Q18" s="133">
        <v>43</v>
      </c>
      <c r="R18" s="133">
        <v>12</v>
      </c>
      <c r="S18" s="133">
        <v>13</v>
      </c>
      <c r="T18" s="133">
        <v>12</v>
      </c>
      <c r="U18" s="169">
        <f>+P18/R18</f>
        <v>11.666666666666666</v>
      </c>
      <c r="V18" s="134">
        <f>+Q18/R18</f>
        <v>3.5833333333333335</v>
      </c>
      <c r="W18" s="132">
        <v>122</v>
      </c>
      <c r="X18" s="133">
        <v>34</v>
      </c>
      <c r="Y18" s="133">
        <v>12</v>
      </c>
      <c r="Z18" s="133">
        <v>12</v>
      </c>
      <c r="AA18" s="133">
        <v>12</v>
      </c>
      <c r="AB18" s="169">
        <f>+W18/Y18</f>
        <v>10.166666666666666</v>
      </c>
      <c r="AC18" s="134">
        <f>+X18/Y18</f>
        <v>2.8333333333333335</v>
      </c>
    </row>
    <row r="19" spans="1:29" ht="15" hidden="1">
      <c r="A19" s="1" t="s">
        <v>26</v>
      </c>
      <c r="B19" s="133">
        <f>+Arkisto!N31</f>
        <v>112</v>
      </c>
      <c r="C19" s="133">
        <f>+Arkisto!P31</f>
        <v>44</v>
      </c>
      <c r="D19" s="133">
        <f>+Arkisto!O31</f>
        <v>15</v>
      </c>
      <c r="E19" s="133">
        <v>16</v>
      </c>
      <c r="F19" s="133">
        <v>16</v>
      </c>
      <c r="G19" s="169">
        <f t="shared" si="0"/>
        <v>7.4666666666666668</v>
      </c>
      <c r="H19" s="169">
        <f t="shared" si="1"/>
        <v>2.9333333333333331</v>
      </c>
      <c r="I19" s="132"/>
      <c r="J19" s="133"/>
      <c r="K19" s="133"/>
      <c r="L19" s="133"/>
      <c r="M19" s="133"/>
      <c r="N19" s="169"/>
      <c r="O19" s="134"/>
      <c r="P19" s="132"/>
      <c r="Q19" s="133"/>
      <c r="R19" s="133"/>
      <c r="S19" s="133"/>
      <c r="T19" s="133"/>
      <c r="U19" s="169"/>
      <c r="V19" s="134"/>
      <c r="W19" s="132"/>
      <c r="X19" s="133"/>
      <c r="Y19" s="133"/>
      <c r="Z19" s="133"/>
      <c r="AA19" s="133"/>
      <c r="AB19" s="169"/>
      <c r="AC19" s="134"/>
    </row>
    <row r="20" spans="1:29" ht="15.75" hidden="1" customHeight="1">
      <c r="A20" s="1" t="s">
        <v>27</v>
      </c>
      <c r="B20" s="133"/>
      <c r="C20" s="133"/>
      <c r="D20" s="133"/>
      <c r="E20" s="133"/>
      <c r="F20" s="133"/>
      <c r="G20" s="169"/>
      <c r="H20" s="169"/>
      <c r="I20" s="132">
        <v>200</v>
      </c>
      <c r="J20" s="133">
        <v>87</v>
      </c>
      <c r="K20" s="133">
        <v>40</v>
      </c>
      <c r="L20" s="133">
        <v>37</v>
      </c>
      <c r="M20" s="133">
        <v>36</v>
      </c>
      <c r="N20" s="169">
        <f>+I20/K20</f>
        <v>5</v>
      </c>
      <c r="O20" s="134">
        <f>+J20/K20</f>
        <v>2.1749999999999998</v>
      </c>
      <c r="P20" s="132">
        <v>305</v>
      </c>
      <c r="Q20" s="133">
        <v>99</v>
      </c>
      <c r="R20" s="133">
        <v>40</v>
      </c>
      <c r="S20" s="133">
        <v>40</v>
      </c>
      <c r="T20" s="133">
        <v>40</v>
      </c>
      <c r="U20" s="169">
        <f>+P20/R20</f>
        <v>7.625</v>
      </c>
      <c r="V20" s="134">
        <f>+Q20/R20</f>
        <v>2.4750000000000001</v>
      </c>
      <c r="W20" s="132">
        <v>310</v>
      </c>
      <c r="X20" s="133">
        <v>104</v>
      </c>
      <c r="Y20" s="133">
        <v>38</v>
      </c>
      <c r="Z20" s="133">
        <v>39</v>
      </c>
      <c r="AA20" s="133">
        <v>39</v>
      </c>
      <c r="AB20" s="169">
        <f>+W20/Y20</f>
        <v>8.1578947368421044</v>
      </c>
      <c r="AC20" s="134">
        <f>+X20/Y20</f>
        <v>2.736842105263158</v>
      </c>
    </row>
    <row r="21" spans="1:29" ht="15" hidden="1">
      <c r="A21" s="1" t="s">
        <v>28</v>
      </c>
      <c r="B21" s="133">
        <f>+Arkisto!N32</f>
        <v>101</v>
      </c>
      <c r="C21" s="133">
        <f>+Arkisto!P32</f>
        <v>28</v>
      </c>
      <c r="D21" s="133">
        <f>+Arkisto!O32</f>
        <v>20</v>
      </c>
      <c r="E21" s="133">
        <v>20</v>
      </c>
      <c r="F21" s="133">
        <v>20</v>
      </c>
      <c r="G21" s="169">
        <f>+B21/D21</f>
        <v>5.05</v>
      </c>
      <c r="H21" s="169">
        <f>+C21/D21</f>
        <v>1.4</v>
      </c>
      <c r="I21" s="132">
        <v>138</v>
      </c>
      <c r="J21" s="133">
        <v>44</v>
      </c>
      <c r="K21" s="133">
        <v>16</v>
      </c>
      <c r="L21" s="133">
        <v>16</v>
      </c>
      <c r="M21" s="133">
        <v>16</v>
      </c>
      <c r="N21" s="169">
        <f>+I21/K21</f>
        <v>8.625</v>
      </c>
      <c r="O21" s="134">
        <f>+J21/K21</f>
        <v>2.75</v>
      </c>
      <c r="P21" s="132">
        <v>179</v>
      </c>
      <c r="Q21" s="133">
        <v>44</v>
      </c>
      <c r="R21" s="133">
        <v>16</v>
      </c>
      <c r="S21" s="133">
        <v>17</v>
      </c>
      <c r="T21" s="133">
        <v>16</v>
      </c>
      <c r="U21" s="169">
        <f>+P21/R21</f>
        <v>11.1875</v>
      </c>
      <c r="V21" s="134">
        <f>+Q21/R21</f>
        <v>2.75</v>
      </c>
      <c r="W21" s="132">
        <v>199</v>
      </c>
      <c r="X21" s="133">
        <v>53</v>
      </c>
      <c r="Y21" s="133">
        <v>16</v>
      </c>
      <c r="Z21" s="133">
        <v>18</v>
      </c>
      <c r="AA21" s="133">
        <v>16</v>
      </c>
      <c r="AB21" s="169">
        <f>+W21/Y21</f>
        <v>12.4375</v>
      </c>
      <c r="AC21" s="134">
        <f>+X21/Y21</f>
        <v>3.3125</v>
      </c>
    </row>
    <row r="22" spans="1:29" ht="15" hidden="1">
      <c r="A22" s="1" t="s">
        <v>29</v>
      </c>
      <c r="B22" s="133">
        <f>+Arkisto!N33</f>
        <v>369</v>
      </c>
      <c r="C22" s="133">
        <f>+Arkisto!P33</f>
        <v>224</v>
      </c>
      <c r="D22" s="133">
        <f>+Arkisto!O33</f>
        <v>30</v>
      </c>
      <c r="E22" s="133">
        <v>30</v>
      </c>
      <c r="F22" s="133">
        <v>30</v>
      </c>
      <c r="G22" s="169">
        <f>+B22/D22</f>
        <v>12.3</v>
      </c>
      <c r="H22" s="169">
        <f>+C22/D22</f>
        <v>7.4666666666666668</v>
      </c>
      <c r="I22" s="132">
        <v>514</v>
      </c>
      <c r="J22" s="133">
        <v>332</v>
      </c>
      <c r="K22" s="133">
        <v>30</v>
      </c>
      <c r="L22" s="133">
        <v>31</v>
      </c>
      <c r="M22" s="133">
        <v>31</v>
      </c>
      <c r="N22" s="169">
        <f>+I22/K22</f>
        <v>17.133333333333333</v>
      </c>
      <c r="O22" s="134">
        <f>+J22/K22</f>
        <v>11.066666666666666</v>
      </c>
      <c r="P22" s="132">
        <v>915</v>
      </c>
      <c r="Q22" s="133">
        <v>510</v>
      </c>
      <c r="R22" s="133">
        <v>30</v>
      </c>
      <c r="S22" s="133">
        <v>31</v>
      </c>
      <c r="T22" s="133">
        <v>30</v>
      </c>
      <c r="U22" s="169">
        <f>+P22/R22</f>
        <v>30.5</v>
      </c>
      <c r="V22" s="134">
        <f>+Q22/R22</f>
        <v>17</v>
      </c>
      <c r="W22" s="132">
        <v>738</v>
      </c>
      <c r="X22" s="133">
        <v>411</v>
      </c>
      <c r="Y22" s="133">
        <v>30</v>
      </c>
      <c r="Z22" s="133">
        <v>30</v>
      </c>
      <c r="AA22" s="133">
        <v>30</v>
      </c>
      <c r="AB22" s="169">
        <f>+W22/Y22</f>
        <v>24.6</v>
      </c>
      <c r="AC22" s="134">
        <f>+X22/Y22</f>
        <v>13.7</v>
      </c>
    </row>
    <row r="23" spans="1:29" ht="15" hidden="1">
      <c r="A23" s="1" t="s">
        <v>30</v>
      </c>
      <c r="B23" s="133"/>
      <c r="C23" s="133"/>
      <c r="D23" s="133"/>
      <c r="E23" s="133"/>
      <c r="F23" s="133"/>
      <c r="G23" s="169"/>
      <c r="H23" s="169"/>
      <c r="I23" s="132">
        <v>9</v>
      </c>
      <c r="J23" s="133">
        <v>4</v>
      </c>
      <c r="K23" s="133">
        <v>1</v>
      </c>
      <c r="L23" s="133">
        <v>1</v>
      </c>
      <c r="M23" s="133">
        <v>1</v>
      </c>
      <c r="N23" s="169">
        <f t="shared" ref="N23:N35" si="2">+I23/K23</f>
        <v>9</v>
      </c>
      <c r="O23" s="134">
        <f t="shared" ref="O23:O36" si="3">+J23/K23</f>
        <v>4</v>
      </c>
      <c r="P23" s="132">
        <v>3</v>
      </c>
      <c r="Q23" s="133">
        <v>1</v>
      </c>
      <c r="R23" s="133">
        <v>1</v>
      </c>
      <c r="S23" s="133">
        <v>1</v>
      </c>
      <c r="T23" s="133">
        <v>1</v>
      </c>
      <c r="U23" s="169">
        <f t="shared" ref="U23:U34" si="4">+P23/R23</f>
        <v>3</v>
      </c>
      <c r="V23" s="134">
        <f t="shared" ref="V23:V36" si="5">+Q23/R23</f>
        <v>1</v>
      </c>
      <c r="W23" s="132">
        <v>5</v>
      </c>
      <c r="X23" s="133">
        <v>1</v>
      </c>
      <c r="Y23" s="133">
        <v>1</v>
      </c>
      <c r="Z23" s="133">
        <v>1</v>
      </c>
      <c r="AA23" s="133">
        <v>1</v>
      </c>
      <c r="AB23" s="169">
        <f t="shared" ref="AB23:AB35" si="6">+W23/Y23</f>
        <v>5</v>
      </c>
      <c r="AC23" s="134">
        <f t="shared" ref="AC23:AC35" si="7">+X23/Y23</f>
        <v>1</v>
      </c>
    </row>
    <row r="24" spans="1:29" ht="15" hidden="1">
      <c r="A24" s="1" t="s">
        <v>31</v>
      </c>
      <c r="B24" s="133"/>
      <c r="C24" s="133"/>
      <c r="D24" s="133"/>
      <c r="E24" s="133"/>
      <c r="F24" s="133"/>
      <c r="G24" s="169"/>
      <c r="H24" s="169"/>
      <c r="I24" s="132">
        <v>1</v>
      </c>
      <c r="J24" s="133">
        <v>1</v>
      </c>
      <c r="K24" s="133">
        <v>1</v>
      </c>
      <c r="L24" s="133">
        <v>1</v>
      </c>
      <c r="M24" s="133">
        <v>1</v>
      </c>
      <c r="N24" s="169">
        <f t="shared" si="2"/>
        <v>1</v>
      </c>
      <c r="O24" s="134">
        <f t="shared" si="3"/>
        <v>1</v>
      </c>
      <c r="P24" s="132">
        <v>1</v>
      </c>
      <c r="Q24" s="133">
        <v>0</v>
      </c>
      <c r="R24" s="133">
        <v>1</v>
      </c>
      <c r="S24" s="133">
        <v>0</v>
      </c>
      <c r="T24" s="133">
        <v>0</v>
      </c>
      <c r="U24" s="169">
        <f t="shared" si="4"/>
        <v>1</v>
      </c>
      <c r="V24" s="134">
        <f t="shared" si="5"/>
        <v>0</v>
      </c>
      <c r="W24" s="132">
        <v>6</v>
      </c>
      <c r="X24" s="133">
        <v>2</v>
      </c>
      <c r="Y24" s="133">
        <v>1</v>
      </c>
      <c r="Z24" s="133">
        <v>1</v>
      </c>
      <c r="AA24" s="133">
        <v>0</v>
      </c>
      <c r="AB24" s="169">
        <f t="shared" si="6"/>
        <v>6</v>
      </c>
      <c r="AC24" s="134">
        <f t="shared" si="7"/>
        <v>2</v>
      </c>
    </row>
    <row r="25" spans="1:29" ht="15" hidden="1">
      <c r="A25" s="1" t="s">
        <v>32</v>
      </c>
      <c r="B25" s="133"/>
      <c r="C25" s="133"/>
      <c r="D25" s="133"/>
      <c r="E25" s="133"/>
      <c r="F25" s="133"/>
      <c r="G25" s="169"/>
      <c r="H25" s="169"/>
      <c r="I25" s="132">
        <v>9</v>
      </c>
      <c r="J25" s="133">
        <v>5</v>
      </c>
      <c r="K25" s="133">
        <v>5</v>
      </c>
      <c r="L25" s="133">
        <v>2</v>
      </c>
      <c r="M25" s="133">
        <v>2</v>
      </c>
      <c r="N25" s="169">
        <f t="shared" si="2"/>
        <v>1.8</v>
      </c>
      <c r="O25" s="134">
        <f t="shared" si="3"/>
        <v>1</v>
      </c>
      <c r="P25" s="132">
        <v>12</v>
      </c>
      <c r="Q25" s="133">
        <v>6</v>
      </c>
      <c r="R25" s="133">
        <v>5</v>
      </c>
      <c r="S25" s="133">
        <v>5</v>
      </c>
      <c r="T25" s="133">
        <v>5</v>
      </c>
      <c r="U25" s="169">
        <f t="shared" si="4"/>
        <v>2.4</v>
      </c>
      <c r="V25" s="134">
        <f t="shared" si="5"/>
        <v>1.2</v>
      </c>
      <c r="W25" s="132">
        <v>6</v>
      </c>
      <c r="X25" s="133">
        <v>6</v>
      </c>
      <c r="Y25" s="133">
        <v>5</v>
      </c>
      <c r="Z25" s="133">
        <v>4</v>
      </c>
      <c r="AA25" s="133">
        <v>4</v>
      </c>
      <c r="AB25" s="169">
        <f t="shared" si="6"/>
        <v>1.2</v>
      </c>
      <c r="AC25" s="134">
        <f t="shared" si="7"/>
        <v>1.2</v>
      </c>
    </row>
    <row r="26" spans="1:29" ht="15" hidden="1">
      <c r="A26" s="1" t="s">
        <v>33</v>
      </c>
      <c r="B26" s="133"/>
      <c r="C26" s="133"/>
      <c r="D26" s="133"/>
      <c r="E26" s="133"/>
      <c r="F26" s="133"/>
      <c r="G26" s="169"/>
      <c r="H26" s="169"/>
      <c r="I26" s="132">
        <v>3</v>
      </c>
      <c r="J26" s="133">
        <v>1</v>
      </c>
      <c r="K26" s="133">
        <v>2</v>
      </c>
      <c r="L26" s="133">
        <v>0</v>
      </c>
      <c r="M26" s="133">
        <v>0</v>
      </c>
      <c r="N26" s="169">
        <f t="shared" si="2"/>
        <v>1.5</v>
      </c>
      <c r="O26" s="134">
        <f t="shared" si="3"/>
        <v>0.5</v>
      </c>
      <c r="P26" s="132">
        <v>1</v>
      </c>
      <c r="Q26" s="133">
        <v>0</v>
      </c>
      <c r="R26" s="133">
        <v>2</v>
      </c>
      <c r="S26" s="133">
        <v>0</v>
      </c>
      <c r="T26" s="133">
        <v>0</v>
      </c>
      <c r="U26" s="169">
        <f t="shared" si="4"/>
        <v>0.5</v>
      </c>
      <c r="V26" s="134">
        <f t="shared" si="5"/>
        <v>0</v>
      </c>
      <c r="W26" s="132">
        <v>2</v>
      </c>
      <c r="X26" s="133">
        <v>0</v>
      </c>
      <c r="Y26" s="133">
        <v>2</v>
      </c>
      <c r="Z26" s="133">
        <v>0</v>
      </c>
      <c r="AA26" s="133">
        <v>0</v>
      </c>
      <c r="AB26" s="169">
        <f t="shared" si="6"/>
        <v>1</v>
      </c>
      <c r="AC26" s="134">
        <f t="shared" si="7"/>
        <v>0</v>
      </c>
    </row>
    <row r="27" spans="1:29" ht="15" hidden="1">
      <c r="A27" s="1" t="s">
        <v>34</v>
      </c>
      <c r="B27" s="133"/>
      <c r="C27" s="133"/>
      <c r="D27" s="133"/>
      <c r="E27" s="133"/>
      <c r="F27" s="133"/>
      <c r="G27" s="169"/>
      <c r="H27" s="169"/>
      <c r="I27" s="132">
        <v>6</v>
      </c>
      <c r="J27" s="133">
        <v>1</v>
      </c>
      <c r="K27" s="133">
        <v>1</v>
      </c>
      <c r="L27" s="133">
        <v>1</v>
      </c>
      <c r="M27" s="133">
        <v>1</v>
      </c>
      <c r="N27" s="169">
        <f t="shared" si="2"/>
        <v>6</v>
      </c>
      <c r="O27" s="134">
        <f t="shared" si="3"/>
        <v>1</v>
      </c>
      <c r="P27" s="132">
        <v>4</v>
      </c>
      <c r="Q27" s="133">
        <v>0</v>
      </c>
      <c r="R27" s="133">
        <v>1</v>
      </c>
      <c r="S27" s="133">
        <v>1</v>
      </c>
      <c r="T27" s="133">
        <v>1</v>
      </c>
      <c r="U27" s="169">
        <f t="shared" si="4"/>
        <v>4</v>
      </c>
      <c r="V27" s="134">
        <f t="shared" si="5"/>
        <v>0</v>
      </c>
      <c r="W27" s="132">
        <v>6</v>
      </c>
      <c r="X27" s="133">
        <v>0</v>
      </c>
      <c r="Y27" s="133">
        <v>1</v>
      </c>
      <c r="Z27" s="133">
        <v>1</v>
      </c>
      <c r="AA27" s="133">
        <v>1</v>
      </c>
      <c r="AB27" s="169">
        <f t="shared" si="6"/>
        <v>6</v>
      </c>
      <c r="AC27" s="134">
        <f t="shared" si="7"/>
        <v>0</v>
      </c>
    </row>
    <row r="28" spans="1:29" ht="15" hidden="1">
      <c r="A28" s="1" t="s">
        <v>35</v>
      </c>
      <c r="B28" s="133"/>
      <c r="C28" s="133"/>
      <c r="D28" s="133"/>
      <c r="E28" s="133"/>
      <c r="F28" s="133"/>
      <c r="G28" s="169"/>
      <c r="H28" s="169"/>
      <c r="I28" s="132">
        <v>14</v>
      </c>
      <c r="J28" s="133">
        <v>6</v>
      </c>
      <c r="K28" s="133">
        <v>5</v>
      </c>
      <c r="L28" s="133">
        <v>6</v>
      </c>
      <c r="M28" s="133">
        <v>5</v>
      </c>
      <c r="N28" s="169">
        <f t="shared" si="2"/>
        <v>2.8</v>
      </c>
      <c r="O28" s="134">
        <f t="shared" si="3"/>
        <v>1.2</v>
      </c>
      <c r="P28" s="132">
        <v>19</v>
      </c>
      <c r="Q28" s="133">
        <v>11</v>
      </c>
      <c r="R28" s="133">
        <v>5</v>
      </c>
      <c r="S28" s="133">
        <v>8</v>
      </c>
      <c r="T28" s="133">
        <v>8</v>
      </c>
      <c r="U28" s="169">
        <f t="shared" si="4"/>
        <v>3.8</v>
      </c>
      <c r="V28" s="134">
        <f t="shared" si="5"/>
        <v>2.2000000000000002</v>
      </c>
      <c r="W28" s="132">
        <v>16</v>
      </c>
      <c r="X28" s="133">
        <v>12</v>
      </c>
      <c r="Y28" s="133">
        <v>5</v>
      </c>
      <c r="Z28" s="133">
        <v>7</v>
      </c>
      <c r="AA28" s="133">
        <v>7</v>
      </c>
      <c r="AB28" s="169">
        <f t="shared" si="6"/>
        <v>3.2</v>
      </c>
      <c r="AC28" s="134">
        <f t="shared" si="7"/>
        <v>2.4</v>
      </c>
    </row>
    <row r="29" spans="1:29" ht="15" hidden="1">
      <c r="A29" s="1" t="s">
        <v>36</v>
      </c>
      <c r="B29" s="133"/>
      <c r="C29" s="133"/>
      <c r="D29" s="133"/>
      <c r="E29" s="133"/>
      <c r="F29" s="133"/>
      <c r="G29" s="169"/>
      <c r="H29" s="169"/>
      <c r="I29" s="132">
        <v>14</v>
      </c>
      <c r="J29" s="133">
        <v>2</v>
      </c>
      <c r="K29" s="133">
        <v>2</v>
      </c>
      <c r="L29" s="133">
        <v>3</v>
      </c>
      <c r="M29" s="133">
        <v>2</v>
      </c>
      <c r="N29" s="169">
        <f t="shared" si="2"/>
        <v>7</v>
      </c>
      <c r="O29" s="134">
        <f t="shared" si="3"/>
        <v>1</v>
      </c>
      <c r="P29" s="132">
        <v>2</v>
      </c>
      <c r="Q29" s="133">
        <v>2</v>
      </c>
      <c r="R29" s="133">
        <v>2</v>
      </c>
      <c r="S29" s="133">
        <v>2</v>
      </c>
      <c r="T29" s="133">
        <v>2</v>
      </c>
      <c r="U29" s="169">
        <f t="shared" si="4"/>
        <v>1</v>
      </c>
      <c r="V29" s="134">
        <f t="shared" si="5"/>
        <v>1</v>
      </c>
      <c r="W29" s="132">
        <v>6</v>
      </c>
      <c r="X29" s="133">
        <v>1</v>
      </c>
      <c r="Y29" s="133">
        <v>2</v>
      </c>
      <c r="Z29" s="133">
        <v>1</v>
      </c>
      <c r="AA29" s="133">
        <v>0</v>
      </c>
      <c r="AB29" s="169">
        <f t="shared" si="6"/>
        <v>3</v>
      </c>
      <c r="AC29" s="134">
        <f t="shared" si="7"/>
        <v>0.5</v>
      </c>
    </row>
    <row r="30" spans="1:29" ht="15" hidden="1">
      <c r="A30" s="1" t="s">
        <v>37</v>
      </c>
      <c r="B30" s="133"/>
      <c r="C30" s="133"/>
      <c r="D30" s="133"/>
      <c r="E30" s="133"/>
      <c r="F30" s="133"/>
      <c r="G30" s="169"/>
      <c r="H30" s="169"/>
      <c r="I30" s="132">
        <v>5</v>
      </c>
      <c r="J30" s="133">
        <v>2</v>
      </c>
      <c r="K30" s="133">
        <v>1</v>
      </c>
      <c r="L30" s="133">
        <v>1</v>
      </c>
      <c r="M30" s="133">
        <v>1</v>
      </c>
      <c r="N30" s="169">
        <f t="shared" si="2"/>
        <v>5</v>
      </c>
      <c r="O30" s="134">
        <f t="shared" si="3"/>
        <v>2</v>
      </c>
      <c r="P30" s="132">
        <v>11</v>
      </c>
      <c r="Q30" s="133">
        <v>3</v>
      </c>
      <c r="R30" s="133">
        <v>1</v>
      </c>
      <c r="S30" s="133">
        <v>2</v>
      </c>
      <c r="T30" s="133">
        <v>2</v>
      </c>
      <c r="U30" s="169">
        <f t="shared" si="4"/>
        <v>11</v>
      </c>
      <c r="V30" s="134">
        <f t="shared" si="5"/>
        <v>3</v>
      </c>
      <c r="W30" s="132">
        <v>2</v>
      </c>
      <c r="X30" s="133">
        <v>1</v>
      </c>
      <c r="Y30" s="133">
        <v>1</v>
      </c>
      <c r="Z30" s="133">
        <v>1</v>
      </c>
      <c r="AA30" s="133">
        <v>1</v>
      </c>
      <c r="AB30" s="169">
        <f t="shared" si="6"/>
        <v>2</v>
      </c>
      <c r="AC30" s="134">
        <f t="shared" si="7"/>
        <v>1</v>
      </c>
    </row>
    <row r="31" spans="1:29" ht="15" hidden="1">
      <c r="A31" s="1" t="s">
        <v>38</v>
      </c>
      <c r="B31" s="133"/>
      <c r="C31" s="133"/>
      <c r="D31" s="133"/>
      <c r="E31" s="133"/>
      <c r="F31" s="133"/>
      <c r="G31" s="169"/>
      <c r="H31" s="169"/>
      <c r="I31" s="132">
        <v>0</v>
      </c>
      <c r="J31" s="133">
        <v>0</v>
      </c>
      <c r="K31" s="133">
        <v>3</v>
      </c>
      <c r="L31" s="133">
        <v>0</v>
      </c>
      <c r="M31" s="133">
        <v>0</v>
      </c>
      <c r="N31" s="169">
        <f t="shared" si="2"/>
        <v>0</v>
      </c>
      <c r="O31" s="134">
        <f t="shared" si="3"/>
        <v>0</v>
      </c>
      <c r="P31" s="132">
        <v>3</v>
      </c>
      <c r="Q31" s="133">
        <v>2</v>
      </c>
      <c r="R31" s="133">
        <v>3</v>
      </c>
      <c r="S31" s="133">
        <v>0</v>
      </c>
      <c r="T31" s="133">
        <v>0</v>
      </c>
      <c r="U31" s="169">
        <f t="shared" si="4"/>
        <v>1</v>
      </c>
      <c r="V31" s="134">
        <f t="shared" si="5"/>
        <v>0.66666666666666663</v>
      </c>
      <c r="W31" s="132">
        <v>1</v>
      </c>
      <c r="X31" s="133">
        <v>1</v>
      </c>
      <c r="Y31" s="133">
        <v>3</v>
      </c>
      <c r="Z31" s="133">
        <v>0</v>
      </c>
      <c r="AA31" s="133">
        <v>0</v>
      </c>
      <c r="AB31" s="169">
        <f t="shared" si="6"/>
        <v>0.33333333333333331</v>
      </c>
      <c r="AC31" s="134">
        <f t="shared" si="7"/>
        <v>0.33333333333333331</v>
      </c>
    </row>
    <row r="32" spans="1:29" ht="15" hidden="1" customHeight="1">
      <c r="A32" s="1" t="s">
        <v>39</v>
      </c>
      <c r="B32" s="133"/>
      <c r="C32" s="133"/>
      <c r="D32" s="133"/>
      <c r="E32" s="133"/>
      <c r="F32" s="133"/>
      <c r="G32" s="169"/>
      <c r="H32" s="169"/>
      <c r="I32" s="132">
        <v>2</v>
      </c>
      <c r="J32" s="133">
        <v>1</v>
      </c>
      <c r="K32" s="133">
        <v>1</v>
      </c>
      <c r="L32" s="133">
        <v>0</v>
      </c>
      <c r="M32" s="133">
        <v>0</v>
      </c>
      <c r="N32" s="169">
        <f t="shared" si="2"/>
        <v>2</v>
      </c>
      <c r="O32" s="134">
        <f t="shared" si="3"/>
        <v>1</v>
      </c>
      <c r="P32" s="132">
        <v>1</v>
      </c>
      <c r="Q32" s="133">
        <v>0</v>
      </c>
      <c r="R32" s="133">
        <v>1</v>
      </c>
      <c r="S32" s="133">
        <v>0</v>
      </c>
      <c r="T32" s="133">
        <v>0</v>
      </c>
      <c r="U32" s="169">
        <f t="shared" si="4"/>
        <v>1</v>
      </c>
      <c r="V32" s="134">
        <f t="shared" si="5"/>
        <v>0</v>
      </c>
      <c r="W32" s="132">
        <v>1</v>
      </c>
      <c r="X32" s="133">
        <v>0</v>
      </c>
      <c r="Y32" s="133">
        <v>1</v>
      </c>
      <c r="Z32" s="133">
        <v>0</v>
      </c>
      <c r="AA32" s="133">
        <v>0</v>
      </c>
      <c r="AB32" s="169">
        <f t="shared" si="6"/>
        <v>1</v>
      </c>
      <c r="AC32" s="134">
        <f t="shared" si="7"/>
        <v>0</v>
      </c>
    </row>
    <row r="33" spans="1:29" ht="16.5" hidden="1" customHeight="1">
      <c r="A33" s="1" t="s">
        <v>40</v>
      </c>
      <c r="B33" s="133"/>
      <c r="C33" s="133"/>
      <c r="D33" s="133"/>
      <c r="E33" s="133"/>
      <c r="F33" s="133"/>
      <c r="G33" s="169"/>
      <c r="H33" s="169"/>
      <c r="I33" s="132">
        <v>3</v>
      </c>
      <c r="J33" s="133">
        <v>2</v>
      </c>
      <c r="K33" s="133">
        <v>1</v>
      </c>
      <c r="L33" s="133">
        <v>1</v>
      </c>
      <c r="M33" s="133">
        <v>1</v>
      </c>
      <c r="N33" s="169">
        <f t="shared" si="2"/>
        <v>3</v>
      </c>
      <c r="O33" s="134">
        <f t="shared" si="3"/>
        <v>2</v>
      </c>
      <c r="P33" s="132">
        <v>2</v>
      </c>
      <c r="Q33" s="133">
        <v>2</v>
      </c>
      <c r="R33" s="133">
        <v>1</v>
      </c>
      <c r="S33" s="133">
        <v>2</v>
      </c>
      <c r="T33" s="133">
        <v>2</v>
      </c>
      <c r="U33" s="169">
        <f t="shared" si="4"/>
        <v>2</v>
      </c>
      <c r="V33" s="134">
        <f t="shared" si="5"/>
        <v>2</v>
      </c>
      <c r="W33" s="132">
        <v>2</v>
      </c>
      <c r="X33" s="133">
        <v>1</v>
      </c>
      <c r="Y33" s="133">
        <v>1</v>
      </c>
      <c r="Z33" s="133">
        <v>1</v>
      </c>
      <c r="AA33" s="133">
        <v>1</v>
      </c>
      <c r="AB33" s="169">
        <f t="shared" si="6"/>
        <v>2</v>
      </c>
      <c r="AC33" s="134">
        <f t="shared" si="7"/>
        <v>1</v>
      </c>
    </row>
    <row r="34" spans="1:29" s="264" customFormat="1" ht="15" hidden="1">
      <c r="A34" s="1" t="s">
        <v>41</v>
      </c>
      <c r="B34" s="133"/>
      <c r="C34" s="133"/>
      <c r="D34" s="133"/>
      <c r="E34" s="133"/>
      <c r="F34" s="133"/>
      <c r="G34" s="169"/>
      <c r="H34" s="169"/>
      <c r="I34" s="132">
        <v>9</v>
      </c>
      <c r="J34" s="133">
        <v>3</v>
      </c>
      <c r="K34" s="133">
        <v>2</v>
      </c>
      <c r="L34" s="133">
        <v>2</v>
      </c>
      <c r="M34" s="133">
        <v>2</v>
      </c>
      <c r="N34" s="169">
        <f t="shared" si="2"/>
        <v>4.5</v>
      </c>
      <c r="O34" s="134">
        <f t="shared" si="3"/>
        <v>1.5</v>
      </c>
      <c r="P34" s="132">
        <v>14</v>
      </c>
      <c r="Q34" s="133">
        <v>8</v>
      </c>
      <c r="R34" s="133">
        <v>2</v>
      </c>
      <c r="S34" s="133">
        <v>3</v>
      </c>
      <c r="T34" s="133">
        <v>2</v>
      </c>
      <c r="U34" s="169">
        <f t="shared" si="4"/>
        <v>7</v>
      </c>
      <c r="V34" s="134">
        <f t="shared" si="5"/>
        <v>4</v>
      </c>
      <c r="W34" s="132">
        <v>6</v>
      </c>
      <c r="X34" s="133">
        <v>4</v>
      </c>
      <c r="Y34" s="133">
        <v>2</v>
      </c>
      <c r="Z34" s="133">
        <v>1</v>
      </c>
      <c r="AA34" s="133">
        <v>1</v>
      </c>
      <c r="AB34" s="169">
        <f t="shared" si="6"/>
        <v>3</v>
      </c>
      <c r="AC34" s="134">
        <f t="shared" si="7"/>
        <v>2</v>
      </c>
    </row>
    <row r="35" spans="1:29" ht="15" hidden="1">
      <c r="A35" s="1" t="s">
        <v>42</v>
      </c>
      <c r="B35" s="133"/>
      <c r="C35" s="133"/>
      <c r="D35" s="133"/>
      <c r="E35" s="133"/>
      <c r="F35" s="133"/>
      <c r="G35" s="169"/>
      <c r="H35" s="169"/>
      <c r="I35" s="132">
        <v>65</v>
      </c>
      <c r="J35" s="133">
        <v>51</v>
      </c>
      <c r="K35" s="133">
        <v>12</v>
      </c>
      <c r="L35" s="133">
        <v>15</v>
      </c>
      <c r="M35" s="133">
        <v>14</v>
      </c>
      <c r="N35" s="169">
        <f t="shared" si="2"/>
        <v>5.416666666666667</v>
      </c>
      <c r="O35" s="134">
        <f t="shared" si="3"/>
        <v>4.25</v>
      </c>
      <c r="P35" s="132"/>
      <c r="Q35" s="133"/>
      <c r="R35" s="133"/>
      <c r="S35" s="133"/>
      <c r="T35" s="133"/>
      <c r="U35" s="169"/>
      <c r="V35" s="134"/>
      <c r="W35" s="132">
        <v>53</v>
      </c>
      <c r="X35" s="133">
        <v>45</v>
      </c>
      <c r="Y35" s="133">
        <v>12</v>
      </c>
      <c r="Z35" s="133">
        <v>16</v>
      </c>
      <c r="AA35" s="133">
        <v>13</v>
      </c>
      <c r="AB35" s="169">
        <f t="shared" si="6"/>
        <v>4.416666666666667</v>
      </c>
      <c r="AC35" s="134">
        <f t="shared" si="7"/>
        <v>3.75</v>
      </c>
    </row>
    <row r="36" spans="1:29" ht="15" hidden="1">
      <c r="A36" s="1" t="s">
        <v>43</v>
      </c>
      <c r="B36" s="133">
        <f>+Arkisto!N34</f>
        <v>71</v>
      </c>
      <c r="C36" s="133">
        <f>+Arkisto!P34</f>
        <v>20</v>
      </c>
      <c r="D36" s="133">
        <f>+Arkisto!O34</f>
        <v>24</v>
      </c>
      <c r="E36" s="133">
        <v>24</v>
      </c>
      <c r="F36" s="133">
        <v>24</v>
      </c>
      <c r="G36" s="169">
        <f>+B36/D36</f>
        <v>2.9583333333333335</v>
      </c>
      <c r="H36" s="169">
        <f>+C36/D36</f>
        <v>0.83333333333333337</v>
      </c>
      <c r="I36" s="132">
        <v>81</v>
      </c>
      <c r="J36" s="133">
        <v>18</v>
      </c>
      <c r="K36" s="133">
        <v>18</v>
      </c>
      <c r="L36" s="133">
        <v>20</v>
      </c>
      <c r="M36" s="133">
        <v>18</v>
      </c>
      <c r="N36" s="169">
        <f>+I36/K36</f>
        <v>4.5</v>
      </c>
      <c r="O36" s="134">
        <f t="shared" si="3"/>
        <v>1</v>
      </c>
      <c r="P36" s="132">
        <v>86</v>
      </c>
      <c r="Q36" s="133">
        <v>20</v>
      </c>
      <c r="R36" s="133">
        <v>18</v>
      </c>
      <c r="S36" s="133">
        <v>21</v>
      </c>
      <c r="T36" s="133">
        <v>19</v>
      </c>
      <c r="U36" s="169">
        <f>+P36/R36</f>
        <v>4.7777777777777777</v>
      </c>
      <c r="V36" s="134">
        <f t="shared" si="5"/>
        <v>1.1111111111111112</v>
      </c>
      <c r="W36" s="132">
        <v>94</v>
      </c>
      <c r="X36" s="133">
        <v>25</v>
      </c>
      <c r="Y36" s="133">
        <v>18</v>
      </c>
      <c r="Z36" s="133">
        <v>18</v>
      </c>
      <c r="AA36" s="133">
        <v>18</v>
      </c>
      <c r="AB36" s="169">
        <f>+W36/Y36</f>
        <v>5.2222222222222223</v>
      </c>
      <c r="AC36" s="134">
        <f>+X36/Y36</f>
        <v>1.3888888888888888</v>
      </c>
    </row>
    <row r="37" spans="1:29" ht="15" hidden="1">
      <c r="A37" s="1" t="s">
        <v>44</v>
      </c>
      <c r="B37" s="133"/>
      <c r="C37" s="133"/>
      <c r="D37" s="133"/>
      <c r="E37" s="133"/>
      <c r="F37" s="133"/>
      <c r="G37" s="169"/>
      <c r="H37" s="169"/>
      <c r="I37" s="132"/>
      <c r="J37" s="133"/>
      <c r="K37" s="133"/>
      <c r="L37" s="133"/>
      <c r="M37" s="133"/>
      <c r="N37" s="169"/>
      <c r="O37" s="134"/>
      <c r="P37" s="132"/>
      <c r="Q37" s="133"/>
      <c r="R37" s="133"/>
      <c r="S37" s="133"/>
      <c r="T37" s="133"/>
      <c r="U37" s="169"/>
      <c r="V37" s="134"/>
      <c r="W37" s="132"/>
      <c r="X37" s="133"/>
      <c r="Y37" s="133"/>
      <c r="Z37" s="133"/>
      <c r="AA37" s="133"/>
      <c r="AB37" s="169"/>
      <c r="AC37" s="134"/>
    </row>
    <row r="38" spans="1:29" ht="15" hidden="1">
      <c r="A38" s="1" t="s">
        <v>45</v>
      </c>
      <c r="B38" s="133">
        <f>+Arkisto!N36</f>
        <v>18</v>
      </c>
      <c r="C38" s="133">
        <f>+Arkisto!P36</f>
        <v>4</v>
      </c>
      <c r="D38" s="133">
        <f>+Arkisto!O36</f>
        <v>5</v>
      </c>
      <c r="E38" s="133">
        <v>5</v>
      </c>
      <c r="F38" s="133">
        <v>3</v>
      </c>
      <c r="G38" s="169">
        <f>+B38/D38</f>
        <v>3.6</v>
      </c>
      <c r="H38" s="169">
        <f>+C38/D38</f>
        <v>0.8</v>
      </c>
      <c r="I38" s="132">
        <v>17</v>
      </c>
      <c r="J38" s="133">
        <v>4</v>
      </c>
      <c r="K38" s="133">
        <v>5</v>
      </c>
      <c r="L38" s="133">
        <v>3</v>
      </c>
      <c r="M38" s="133">
        <v>3</v>
      </c>
      <c r="N38" s="169">
        <f>+I38/K38</f>
        <v>3.4</v>
      </c>
      <c r="O38" s="134">
        <f>+J38/K38</f>
        <v>0.8</v>
      </c>
      <c r="P38" s="132">
        <v>21</v>
      </c>
      <c r="Q38" s="133">
        <v>8</v>
      </c>
      <c r="R38" s="133">
        <v>5</v>
      </c>
      <c r="S38" s="133">
        <v>6</v>
      </c>
      <c r="T38" s="133">
        <v>5</v>
      </c>
      <c r="U38" s="169">
        <f>+P38/R38</f>
        <v>4.2</v>
      </c>
      <c r="V38" s="134">
        <f>+Q38/R38</f>
        <v>1.6</v>
      </c>
      <c r="W38" s="132">
        <v>11</v>
      </c>
      <c r="X38" s="133">
        <v>4</v>
      </c>
      <c r="Y38" s="133">
        <v>5</v>
      </c>
      <c r="Z38" s="133">
        <v>5</v>
      </c>
      <c r="AA38" s="133">
        <v>5</v>
      </c>
      <c r="AB38" s="169">
        <f>+W38/Y38</f>
        <v>2.2000000000000002</v>
      </c>
      <c r="AC38" s="134">
        <f>+X38/Y38</f>
        <v>0.8</v>
      </c>
    </row>
    <row r="39" spans="1:29" ht="15" hidden="1">
      <c r="A39" s="1" t="s">
        <v>46</v>
      </c>
      <c r="B39" s="133">
        <f>+Arkisto!N37</f>
        <v>14</v>
      </c>
      <c r="C39" s="133">
        <f>+Arkisto!P37</f>
        <v>6</v>
      </c>
      <c r="D39" s="133">
        <f>+Arkisto!O37</f>
        <v>10</v>
      </c>
      <c r="E39" s="179">
        <v>2</v>
      </c>
      <c r="F39" s="179">
        <v>2</v>
      </c>
      <c r="G39" s="169">
        <f>+B39/D39</f>
        <v>1.4</v>
      </c>
      <c r="H39" s="169">
        <f>+C39/D39</f>
        <v>0.6</v>
      </c>
      <c r="I39" s="132">
        <v>11</v>
      </c>
      <c r="J39" s="133">
        <v>6</v>
      </c>
      <c r="K39" s="133">
        <v>10</v>
      </c>
      <c r="L39" s="133">
        <v>6</v>
      </c>
      <c r="M39" s="133">
        <v>5</v>
      </c>
      <c r="N39" s="169">
        <f>+I39/K39</f>
        <v>1.1000000000000001</v>
      </c>
      <c r="O39" s="134">
        <f>+J39/K39</f>
        <v>0.6</v>
      </c>
      <c r="P39" s="132">
        <v>8</v>
      </c>
      <c r="Q39" s="133">
        <v>3</v>
      </c>
      <c r="R39" s="133">
        <v>10</v>
      </c>
      <c r="S39" s="133">
        <v>1</v>
      </c>
      <c r="T39" s="133">
        <v>1</v>
      </c>
      <c r="U39" s="169">
        <f>+P39/R39</f>
        <v>0.8</v>
      </c>
      <c r="V39" s="134">
        <f>+Q39/R39</f>
        <v>0.3</v>
      </c>
      <c r="W39" s="132">
        <v>11</v>
      </c>
      <c r="X39" s="133">
        <v>5</v>
      </c>
      <c r="Y39" s="133">
        <v>10</v>
      </c>
      <c r="Z39" s="133">
        <v>4</v>
      </c>
      <c r="AA39" s="133">
        <v>4</v>
      </c>
      <c r="AB39" s="169">
        <f>+W39/Y39</f>
        <v>1.1000000000000001</v>
      </c>
      <c r="AC39" s="134">
        <f>+X39/Y39</f>
        <v>0.5</v>
      </c>
    </row>
    <row r="40" spans="1:29" ht="15" hidden="1">
      <c r="A40" s="1" t="s">
        <v>47</v>
      </c>
      <c r="B40" s="133"/>
      <c r="C40" s="133"/>
      <c r="D40" s="133"/>
      <c r="E40" s="133"/>
      <c r="F40" s="133"/>
      <c r="G40" s="169"/>
      <c r="H40" s="169"/>
      <c r="I40" s="132"/>
      <c r="J40" s="133"/>
      <c r="K40" s="133"/>
      <c r="L40" s="133"/>
      <c r="M40" s="133"/>
      <c r="N40" s="169"/>
      <c r="O40" s="134"/>
      <c r="P40" s="132"/>
      <c r="Q40" s="133"/>
      <c r="R40" s="133"/>
      <c r="S40" s="133"/>
      <c r="T40" s="133"/>
      <c r="U40" s="169"/>
      <c r="V40" s="134"/>
      <c r="W40" s="132"/>
      <c r="X40" s="133"/>
      <c r="Y40" s="133"/>
      <c r="Z40" s="133"/>
      <c r="AA40" s="133"/>
      <c r="AB40" s="169"/>
      <c r="AC40" s="134"/>
    </row>
    <row r="41" spans="1:29" ht="15" hidden="1">
      <c r="A41" s="1" t="s">
        <v>48</v>
      </c>
      <c r="B41" s="133"/>
      <c r="C41" s="133"/>
      <c r="D41" s="133"/>
      <c r="E41" s="133"/>
      <c r="F41" s="133"/>
      <c r="G41" s="169"/>
      <c r="H41" s="169"/>
      <c r="I41" s="132"/>
      <c r="J41" s="133"/>
      <c r="K41" s="133"/>
      <c r="L41" s="133"/>
      <c r="M41" s="133"/>
      <c r="N41" s="169"/>
      <c r="O41" s="134"/>
      <c r="P41" s="132"/>
      <c r="Q41" s="133"/>
      <c r="R41" s="133"/>
      <c r="S41" s="133"/>
      <c r="T41" s="133"/>
      <c r="U41" s="169"/>
      <c r="V41" s="134"/>
      <c r="W41" s="132"/>
      <c r="X41" s="133"/>
      <c r="Y41" s="133"/>
      <c r="Z41" s="133"/>
      <c r="AA41" s="133"/>
      <c r="AB41" s="169"/>
      <c r="AC41" s="134"/>
    </row>
    <row r="42" spans="1:29" ht="15" hidden="1">
      <c r="A42" s="1" t="s">
        <v>49</v>
      </c>
      <c r="B42" s="133">
        <f>+Arkisto!N40</f>
        <v>134</v>
      </c>
      <c r="C42" s="133">
        <f>+Arkisto!P40</f>
        <v>60</v>
      </c>
      <c r="D42" s="133">
        <f>+Arkisto!O40</f>
        <v>25</v>
      </c>
      <c r="E42" s="133">
        <v>25</v>
      </c>
      <c r="F42" s="133">
        <v>25</v>
      </c>
      <c r="G42" s="169">
        <f>+B42/D42</f>
        <v>5.36</v>
      </c>
      <c r="H42" s="169">
        <f>+C42/D42</f>
        <v>2.4</v>
      </c>
      <c r="I42" s="132"/>
      <c r="J42" s="133"/>
      <c r="K42" s="133"/>
      <c r="L42" s="133"/>
      <c r="M42" s="133"/>
      <c r="N42" s="169"/>
      <c r="O42" s="134"/>
      <c r="P42" s="132"/>
      <c r="Q42" s="133"/>
      <c r="R42" s="133"/>
      <c r="S42" s="133"/>
      <c r="T42" s="133"/>
      <c r="U42" s="169"/>
      <c r="V42" s="134"/>
      <c r="W42" s="132"/>
      <c r="X42" s="133"/>
      <c r="Y42" s="133"/>
      <c r="Z42" s="133"/>
      <c r="AA42" s="133"/>
      <c r="AB42" s="169"/>
      <c r="AC42" s="134"/>
    </row>
    <row r="43" spans="1:29" ht="15.75" thickBot="1">
      <c r="A43" s="310" t="s">
        <v>56</v>
      </c>
      <c r="B43" s="314"/>
      <c r="C43" s="315"/>
      <c r="D43" s="315"/>
      <c r="E43" s="315"/>
      <c r="F43" s="315"/>
      <c r="G43" s="315"/>
      <c r="H43" s="316"/>
      <c r="I43" s="314"/>
      <c r="J43" s="315"/>
      <c r="K43" s="315"/>
      <c r="L43" s="315"/>
      <c r="M43" s="315"/>
      <c r="N43" s="315"/>
      <c r="O43" s="316"/>
      <c r="P43" s="314"/>
      <c r="Q43" s="315"/>
      <c r="R43" s="315"/>
      <c r="S43" s="315"/>
      <c r="T43" s="315"/>
      <c r="U43" s="315"/>
      <c r="V43" s="316"/>
      <c r="W43" s="314"/>
      <c r="X43" s="315"/>
      <c r="Y43" s="315"/>
      <c r="Z43" s="315"/>
      <c r="AA43" s="315"/>
      <c r="AB43" s="315"/>
      <c r="AC43" s="316"/>
    </row>
    <row r="44" spans="1:29" ht="15.75" thickTop="1">
      <c r="A44" s="317" t="s">
        <v>57</v>
      </c>
      <c r="B44" s="318">
        <f>+Arkisto!N64</f>
        <v>494</v>
      </c>
      <c r="C44" s="319">
        <f>+Arkisto!P64</f>
        <v>116</v>
      </c>
      <c r="D44" s="319">
        <f>+Arkisto!O64</f>
        <v>51</v>
      </c>
      <c r="E44" s="319">
        <v>50</v>
      </c>
      <c r="F44" s="319">
        <v>50</v>
      </c>
      <c r="G44" s="320">
        <f t="shared" ref="G44:G53" si="8">+B44/D44</f>
        <v>9.6862745098039209</v>
      </c>
      <c r="H44" s="321">
        <f t="shared" ref="H44:H53" si="9">+C44/D44</f>
        <v>2.2745098039215685</v>
      </c>
      <c r="I44" s="318">
        <v>557</v>
      </c>
      <c r="J44" s="319">
        <v>109</v>
      </c>
      <c r="K44" s="319">
        <v>51</v>
      </c>
      <c r="L44" s="319">
        <v>60</v>
      </c>
      <c r="M44" s="319">
        <v>50</v>
      </c>
      <c r="N44" s="320">
        <f>+I44/K44</f>
        <v>10.921568627450981</v>
      </c>
      <c r="O44" s="321">
        <f>+J44/K44</f>
        <v>2.1372549019607843</v>
      </c>
      <c r="P44" s="318">
        <v>570</v>
      </c>
      <c r="Q44" s="319">
        <v>121</v>
      </c>
      <c r="R44" s="319">
        <v>51</v>
      </c>
      <c r="S44" s="319">
        <v>56</v>
      </c>
      <c r="T44" s="319">
        <v>51</v>
      </c>
      <c r="U44" s="320">
        <f>+P44/R44</f>
        <v>11.176470588235293</v>
      </c>
      <c r="V44" s="321">
        <f>+Q44/R44</f>
        <v>2.3725490196078431</v>
      </c>
      <c r="W44" s="488">
        <v>603</v>
      </c>
      <c r="X44" s="489">
        <v>105</v>
      </c>
      <c r="Y44" s="319">
        <v>51</v>
      </c>
      <c r="Z44" s="319">
        <v>55</v>
      </c>
      <c r="AA44" s="494">
        <v>50</v>
      </c>
      <c r="AB44" s="320">
        <f>+W44/Y44</f>
        <v>11.823529411764707</v>
      </c>
      <c r="AC44" s="321">
        <f>+X44/Y44</f>
        <v>2.0588235294117645</v>
      </c>
    </row>
    <row r="45" spans="1:29" ht="15">
      <c r="A45" s="271" t="s">
        <v>58</v>
      </c>
      <c r="B45" s="309">
        <f>+Arkisto!N65</f>
        <v>268</v>
      </c>
      <c r="C45" s="179">
        <f>+Arkisto!P65</f>
        <v>60</v>
      </c>
      <c r="D45" s="179">
        <f>+Arkisto!O65</f>
        <v>85</v>
      </c>
      <c r="E45" s="179">
        <v>89</v>
      </c>
      <c r="F45" s="179">
        <v>64</v>
      </c>
      <c r="G45" s="308">
        <f t="shared" si="8"/>
        <v>3.1529411764705881</v>
      </c>
      <c r="H45" s="304">
        <f t="shared" si="9"/>
        <v>0.70588235294117652</v>
      </c>
      <c r="I45" s="309"/>
      <c r="J45" s="179"/>
      <c r="K45" s="179"/>
      <c r="L45" s="179"/>
      <c r="M45" s="179"/>
      <c r="N45" s="308"/>
      <c r="O45" s="304"/>
      <c r="P45" s="309"/>
      <c r="Q45" s="179"/>
      <c r="R45" s="179"/>
      <c r="S45" s="179"/>
      <c r="T45" s="179"/>
      <c r="U45" s="308"/>
      <c r="V45" s="304"/>
      <c r="W45" s="309"/>
      <c r="X45" s="179"/>
      <c r="Y45" s="179"/>
      <c r="Z45" s="179"/>
      <c r="AA45" s="493"/>
      <c r="AB45" s="308"/>
      <c r="AC45" s="304"/>
    </row>
    <row r="46" spans="1:29" ht="15">
      <c r="A46" s="271" t="s">
        <v>59</v>
      </c>
      <c r="B46" s="309">
        <f>+Arkisto!N67</f>
        <v>266</v>
      </c>
      <c r="C46" s="179">
        <f>+Arkisto!P67</f>
        <v>89</v>
      </c>
      <c r="D46" s="179">
        <f>+Arkisto!O67</f>
        <v>35</v>
      </c>
      <c r="E46" s="179">
        <v>48</v>
      </c>
      <c r="F46" s="179">
        <v>51</v>
      </c>
      <c r="G46" s="308">
        <f t="shared" si="8"/>
        <v>7.6</v>
      </c>
      <c r="H46" s="304">
        <f t="shared" si="9"/>
        <v>2.5428571428571427</v>
      </c>
      <c r="I46" s="309">
        <v>251</v>
      </c>
      <c r="J46" s="179">
        <v>74</v>
      </c>
      <c r="K46" s="179">
        <v>35</v>
      </c>
      <c r="L46" s="179">
        <v>36</v>
      </c>
      <c r="M46" s="179">
        <v>35</v>
      </c>
      <c r="N46" s="308">
        <f>+I46/K46</f>
        <v>7.1714285714285717</v>
      </c>
      <c r="O46" s="304">
        <f>+J46/K46</f>
        <v>2.1142857142857143</v>
      </c>
      <c r="P46" s="309">
        <v>316</v>
      </c>
      <c r="Q46" s="179">
        <v>99</v>
      </c>
      <c r="R46" s="179">
        <v>35</v>
      </c>
      <c r="S46" s="179">
        <v>36</v>
      </c>
      <c r="T46" s="179">
        <v>35</v>
      </c>
      <c r="U46" s="308">
        <f>+P46/R46</f>
        <v>9.0285714285714285</v>
      </c>
      <c r="V46" s="304">
        <f>+Q46/R46</f>
        <v>2.8285714285714287</v>
      </c>
      <c r="W46" s="490">
        <v>297</v>
      </c>
      <c r="X46" s="491">
        <v>93</v>
      </c>
      <c r="Y46" s="179">
        <v>35</v>
      </c>
      <c r="Z46" s="179">
        <v>36</v>
      </c>
      <c r="AA46" s="493">
        <v>36</v>
      </c>
      <c r="AB46" s="308">
        <f>+W46/Y46</f>
        <v>8.4857142857142858</v>
      </c>
      <c r="AC46" s="304">
        <f>+X46/Y46</f>
        <v>2.657142857142857</v>
      </c>
    </row>
    <row r="47" spans="1:29" ht="15">
      <c r="A47" s="271" t="s">
        <v>60</v>
      </c>
      <c r="B47" s="309"/>
      <c r="C47" s="179"/>
      <c r="D47" s="179"/>
      <c r="E47" s="179"/>
      <c r="F47" s="179"/>
      <c r="G47" s="308"/>
      <c r="H47" s="304"/>
      <c r="I47" s="309">
        <v>14</v>
      </c>
      <c r="J47" s="179">
        <v>8</v>
      </c>
      <c r="K47" s="179">
        <v>5</v>
      </c>
      <c r="L47" s="179">
        <v>2</v>
      </c>
      <c r="M47" s="179">
        <v>2</v>
      </c>
      <c r="N47" s="308">
        <f t="shared" ref="N47:N52" si="10">+I47/K47</f>
        <v>2.8</v>
      </c>
      <c r="O47" s="304">
        <f t="shared" ref="O47:O52" si="11">+J47/K47</f>
        <v>1.6</v>
      </c>
      <c r="P47" s="309">
        <v>11</v>
      </c>
      <c r="Q47" s="179">
        <v>4</v>
      </c>
      <c r="R47" s="179">
        <v>5</v>
      </c>
      <c r="S47" s="179">
        <v>5</v>
      </c>
      <c r="T47" s="179">
        <v>5</v>
      </c>
      <c r="U47" s="308">
        <f t="shared" ref="U47:U52" si="12">+P47/R47</f>
        <v>2.2000000000000002</v>
      </c>
      <c r="V47" s="304">
        <f t="shared" ref="V47:V52" si="13">+Q47/R47</f>
        <v>0.8</v>
      </c>
      <c r="W47" s="309">
        <v>10</v>
      </c>
      <c r="X47" s="179">
        <v>3</v>
      </c>
      <c r="Y47" s="179">
        <v>5</v>
      </c>
      <c r="Z47" s="179">
        <v>7</v>
      </c>
      <c r="AA47" s="179">
        <v>4</v>
      </c>
      <c r="AB47" s="308">
        <f t="shared" ref="AB47:AB52" si="14">+W47/Y47</f>
        <v>2</v>
      </c>
      <c r="AC47" s="304">
        <f t="shared" ref="AC47:AC52" si="15">+X47/Y47</f>
        <v>0.6</v>
      </c>
    </row>
    <row r="48" spans="1:29" ht="15">
      <c r="A48" s="271" t="s">
        <v>61</v>
      </c>
      <c r="B48" s="309"/>
      <c r="C48" s="179"/>
      <c r="D48" s="179"/>
      <c r="E48" s="179"/>
      <c r="F48" s="179"/>
      <c r="G48" s="308"/>
      <c r="H48" s="304"/>
      <c r="I48" s="309">
        <v>5</v>
      </c>
      <c r="J48" s="179">
        <v>1</v>
      </c>
      <c r="K48" s="179">
        <v>6</v>
      </c>
      <c r="L48" s="179">
        <v>2</v>
      </c>
      <c r="M48" s="179">
        <v>2</v>
      </c>
      <c r="N48" s="308">
        <f t="shared" si="10"/>
        <v>0.83333333333333337</v>
      </c>
      <c r="O48" s="304">
        <f t="shared" si="11"/>
        <v>0.16666666666666666</v>
      </c>
      <c r="P48" s="309">
        <v>4</v>
      </c>
      <c r="Q48" s="179">
        <v>1</v>
      </c>
      <c r="R48" s="179">
        <v>6</v>
      </c>
      <c r="S48" s="179">
        <v>1</v>
      </c>
      <c r="T48" s="179">
        <v>1</v>
      </c>
      <c r="U48" s="308">
        <f t="shared" si="12"/>
        <v>0.66666666666666663</v>
      </c>
      <c r="V48" s="304">
        <f t="shared" si="13"/>
        <v>0.16666666666666666</v>
      </c>
      <c r="W48" s="309">
        <v>6</v>
      </c>
      <c r="X48" s="179">
        <v>4</v>
      </c>
      <c r="Y48" s="179">
        <v>6</v>
      </c>
      <c r="Z48" s="179">
        <v>2</v>
      </c>
      <c r="AA48" s="179">
        <v>1</v>
      </c>
      <c r="AB48" s="308">
        <f t="shared" si="14"/>
        <v>1</v>
      </c>
      <c r="AC48" s="304">
        <f t="shared" si="15"/>
        <v>0.66666666666666663</v>
      </c>
    </row>
    <row r="49" spans="1:29" ht="15">
      <c r="A49" s="271" t="s">
        <v>62</v>
      </c>
      <c r="B49" s="309"/>
      <c r="C49" s="179"/>
      <c r="D49" s="179"/>
      <c r="E49" s="179"/>
      <c r="F49" s="179"/>
      <c r="G49" s="308"/>
      <c r="H49" s="304"/>
      <c r="I49" s="309">
        <v>9</v>
      </c>
      <c r="J49" s="179">
        <v>5</v>
      </c>
      <c r="K49" s="179">
        <v>5</v>
      </c>
      <c r="L49" s="179">
        <v>2</v>
      </c>
      <c r="M49" s="179">
        <v>1</v>
      </c>
      <c r="N49" s="308">
        <f t="shared" si="10"/>
        <v>1.8</v>
      </c>
      <c r="O49" s="304">
        <f t="shared" si="11"/>
        <v>1</v>
      </c>
      <c r="P49" s="309">
        <v>2</v>
      </c>
      <c r="Q49" s="179">
        <v>1</v>
      </c>
      <c r="R49" s="179">
        <v>5</v>
      </c>
      <c r="S49" s="179">
        <v>0</v>
      </c>
      <c r="T49" s="179">
        <v>0</v>
      </c>
      <c r="U49" s="308">
        <f t="shared" si="12"/>
        <v>0.4</v>
      </c>
      <c r="V49" s="304">
        <f t="shared" si="13"/>
        <v>0.2</v>
      </c>
      <c r="W49" s="309">
        <v>10</v>
      </c>
      <c r="X49" s="179">
        <v>4</v>
      </c>
      <c r="Y49" s="179">
        <v>5</v>
      </c>
      <c r="Z49" s="179">
        <v>2</v>
      </c>
      <c r="AA49" s="179">
        <v>2</v>
      </c>
      <c r="AB49" s="308">
        <f t="shared" si="14"/>
        <v>2</v>
      </c>
      <c r="AC49" s="304">
        <f t="shared" si="15"/>
        <v>0.8</v>
      </c>
    </row>
    <row r="50" spans="1:29" ht="15">
      <c r="A50" s="271" t="s">
        <v>63</v>
      </c>
      <c r="B50" s="309"/>
      <c r="C50" s="179"/>
      <c r="D50" s="179"/>
      <c r="E50" s="179"/>
      <c r="F50" s="179"/>
      <c r="G50" s="308"/>
      <c r="H50" s="304"/>
      <c r="I50" s="309">
        <v>9</v>
      </c>
      <c r="J50" s="179">
        <v>5</v>
      </c>
      <c r="K50" s="179">
        <v>10</v>
      </c>
      <c r="L50" s="179">
        <v>5</v>
      </c>
      <c r="M50" s="179">
        <v>5</v>
      </c>
      <c r="N50" s="308">
        <f t="shared" si="10"/>
        <v>0.9</v>
      </c>
      <c r="O50" s="304">
        <f t="shared" si="11"/>
        <v>0.5</v>
      </c>
      <c r="P50" s="309">
        <v>4</v>
      </c>
      <c r="Q50" s="179">
        <v>2</v>
      </c>
      <c r="R50" s="179">
        <v>10</v>
      </c>
      <c r="S50" s="179">
        <v>3</v>
      </c>
      <c r="T50" s="179">
        <v>3</v>
      </c>
      <c r="U50" s="308">
        <f t="shared" si="12"/>
        <v>0.4</v>
      </c>
      <c r="V50" s="304">
        <f t="shared" si="13"/>
        <v>0.2</v>
      </c>
      <c r="W50" s="309">
        <v>6</v>
      </c>
      <c r="X50" s="179">
        <v>5</v>
      </c>
      <c r="Y50" s="179">
        <v>10</v>
      </c>
      <c r="Z50" s="179">
        <v>5</v>
      </c>
      <c r="AA50" s="179">
        <v>5</v>
      </c>
      <c r="AB50" s="308">
        <f t="shared" si="14"/>
        <v>0.6</v>
      </c>
      <c r="AC50" s="304">
        <f t="shared" si="15"/>
        <v>0.5</v>
      </c>
    </row>
    <row r="51" spans="1:29" ht="15">
      <c r="A51" s="271" t="s">
        <v>64</v>
      </c>
      <c r="B51" s="309">
        <f>+Arkisto!N68</f>
        <v>66</v>
      </c>
      <c r="C51" s="179">
        <f>+Arkisto!P68</f>
        <v>16</v>
      </c>
      <c r="D51" s="179">
        <f>+Arkisto!O68</f>
        <v>35</v>
      </c>
      <c r="E51" s="179">
        <v>15</v>
      </c>
      <c r="F51" s="179">
        <v>15</v>
      </c>
      <c r="G51" s="308">
        <f t="shared" si="8"/>
        <v>1.8857142857142857</v>
      </c>
      <c r="H51" s="304">
        <f t="shared" si="9"/>
        <v>0.45714285714285713</v>
      </c>
      <c r="I51" s="309">
        <v>69</v>
      </c>
      <c r="J51" s="179">
        <v>16</v>
      </c>
      <c r="K51" s="179">
        <v>25</v>
      </c>
      <c r="L51" s="179">
        <v>17</v>
      </c>
      <c r="M51" s="179">
        <v>15</v>
      </c>
      <c r="N51" s="308">
        <f t="shared" si="10"/>
        <v>2.76</v>
      </c>
      <c r="O51" s="304">
        <f t="shared" si="11"/>
        <v>0.64</v>
      </c>
      <c r="P51" s="309">
        <v>76</v>
      </c>
      <c r="Q51" s="179">
        <v>15</v>
      </c>
      <c r="R51" s="179">
        <v>25</v>
      </c>
      <c r="S51" s="179">
        <v>26</v>
      </c>
      <c r="T51" s="179">
        <v>22</v>
      </c>
      <c r="U51" s="308">
        <f t="shared" si="12"/>
        <v>3.04</v>
      </c>
      <c r="V51" s="304">
        <f t="shared" si="13"/>
        <v>0.6</v>
      </c>
      <c r="W51" s="490">
        <v>62</v>
      </c>
      <c r="X51" s="492">
        <v>23</v>
      </c>
      <c r="Y51" s="179">
        <v>25</v>
      </c>
      <c r="Z51" s="179">
        <v>23</v>
      </c>
      <c r="AA51" s="493">
        <v>22</v>
      </c>
      <c r="AB51" s="308">
        <f t="shared" si="14"/>
        <v>2.48</v>
      </c>
      <c r="AC51" s="304">
        <f t="shared" si="15"/>
        <v>0.92</v>
      </c>
    </row>
    <row r="52" spans="1:29" ht="15">
      <c r="A52" s="271" t="s">
        <v>65</v>
      </c>
      <c r="B52" s="309"/>
      <c r="C52" s="179"/>
      <c r="D52" s="179"/>
      <c r="E52" s="179"/>
      <c r="F52" s="179"/>
      <c r="G52" s="308"/>
      <c r="H52" s="304"/>
      <c r="I52" s="309">
        <v>375</v>
      </c>
      <c r="J52" s="179">
        <v>77</v>
      </c>
      <c r="K52" s="179">
        <v>100</v>
      </c>
      <c r="L52" s="179">
        <v>108</v>
      </c>
      <c r="M52" s="179">
        <v>84</v>
      </c>
      <c r="N52" s="308">
        <f t="shared" si="10"/>
        <v>3.75</v>
      </c>
      <c r="O52" s="304">
        <f t="shared" si="11"/>
        <v>0.77</v>
      </c>
      <c r="P52" s="309">
        <v>350</v>
      </c>
      <c r="Q52" s="179">
        <v>67</v>
      </c>
      <c r="R52" s="179">
        <v>100</v>
      </c>
      <c r="S52" s="179">
        <v>109</v>
      </c>
      <c r="T52" s="179">
        <v>79</v>
      </c>
      <c r="U52" s="308">
        <f t="shared" si="12"/>
        <v>3.5</v>
      </c>
      <c r="V52" s="304">
        <f t="shared" si="13"/>
        <v>0.67</v>
      </c>
      <c r="W52" s="490">
        <v>274</v>
      </c>
      <c r="X52" s="491">
        <v>65</v>
      </c>
      <c r="Y52" s="179">
        <v>100</v>
      </c>
      <c r="Z52" s="179">
        <v>110</v>
      </c>
      <c r="AA52" s="492">
        <v>90</v>
      </c>
      <c r="AB52" s="308">
        <f t="shared" si="14"/>
        <v>2.74</v>
      </c>
      <c r="AC52" s="304">
        <f t="shared" si="15"/>
        <v>0.65</v>
      </c>
    </row>
    <row r="53" spans="1:29" ht="15">
      <c r="A53" s="271" t="s">
        <v>66</v>
      </c>
      <c r="B53" s="309">
        <f>+Arkisto!N69</f>
        <v>197</v>
      </c>
      <c r="C53" s="179">
        <f>+Arkisto!P69</f>
        <v>51</v>
      </c>
      <c r="D53" s="179">
        <f>+Arkisto!O69</f>
        <v>80</v>
      </c>
      <c r="E53" s="179">
        <v>70</v>
      </c>
      <c r="F53" s="179">
        <v>58</v>
      </c>
      <c r="G53" s="308">
        <f t="shared" si="8"/>
        <v>2.4624999999999999</v>
      </c>
      <c r="H53" s="304">
        <f t="shared" si="9"/>
        <v>0.63749999999999996</v>
      </c>
      <c r="I53" s="309"/>
      <c r="J53" s="179"/>
      <c r="K53" s="179"/>
      <c r="L53" s="179"/>
      <c r="M53" s="179"/>
      <c r="N53" s="308"/>
      <c r="O53" s="304"/>
      <c r="P53" s="309"/>
      <c r="Q53" s="179"/>
      <c r="R53" s="179"/>
      <c r="S53" s="179"/>
      <c r="T53" s="179"/>
      <c r="U53" s="308"/>
      <c r="V53" s="304"/>
      <c r="W53" s="309"/>
      <c r="X53" s="179"/>
      <c r="Y53" s="179"/>
      <c r="Z53" s="179"/>
      <c r="AA53" s="179"/>
      <c r="AB53" s="308"/>
      <c r="AC53" s="304"/>
    </row>
    <row r="54" spans="1:29" ht="15" hidden="1">
      <c r="A54" s="149" t="s">
        <v>67</v>
      </c>
      <c r="B54" s="153"/>
      <c r="C54" s="154"/>
      <c r="D54" s="154"/>
      <c r="E54" s="154"/>
      <c r="F54" s="154"/>
      <c r="G54" s="154"/>
      <c r="H54" s="155"/>
      <c r="I54" s="153"/>
      <c r="J54" s="154"/>
      <c r="K54" s="154"/>
      <c r="L54" s="154"/>
      <c r="M54" s="154"/>
      <c r="N54" s="154"/>
      <c r="O54" s="155"/>
      <c r="P54" s="153"/>
      <c r="Q54" s="154"/>
      <c r="R54" s="154"/>
      <c r="S54" s="154"/>
      <c r="T54" s="154"/>
      <c r="U54" s="154"/>
      <c r="V54" s="155"/>
      <c r="W54" s="153"/>
      <c r="X54" s="154"/>
      <c r="Y54" s="154"/>
      <c r="Z54" s="154"/>
      <c r="AA54" s="154"/>
      <c r="AB54" s="154"/>
      <c r="AC54" s="155"/>
    </row>
    <row r="55" spans="1:29" ht="15.75" hidden="1" thickTop="1">
      <c r="A55" s="156" t="s">
        <v>68</v>
      </c>
      <c r="B55" s="157">
        <f>+Arkisto!N74</f>
        <v>311</v>
      </c>
      <c r="C55" s="158">
        <f>+Arkisto!P74</f>
        <v>274</v>
      </c>
      <c r="D55" s="158">
        <f>+Arkisto!O74</f>
        <v>50</v>
      </c>
      <c r="E55" s="158">
        <v>50</v>
      </c>
      <c r="F55" s="158">
        <v>52</v>
      </c>
      <c r="G55" s="163">
        <f t="shared" ref="G55:G65" si="16">+B55/D55</f>
        <v>6.22</v>
      </c>
      <c r="H55" s="159">
        <f t="shared" ref="H55:H65" si="17">+C55/D55</f>
        <v>5.48</v>
      </c>
      <c r="I55" s="157">
        <v>340</v>
      </c>
      <c r="J55" s="158">
        <v>300</v>
      </c>
      <c r="K55" s="158">
        <v>50</v>
      </c>
      <c r="L55" s="158">
        <v>50</v>
      </c>
      <c r="M55" s="158">
        <v>50</v>
      </c>
      <c r="N55" s="163">
        <f>+I55/K55</f>
        <v>6.8</v>
      </c>
      <c r="O55" s="159">
        <f>+J55/K55</f>
        <v>6</v>
      </c>
      <c r="P55" s="157">
        <v>997</v>
      </c>
      <c r="Q55" s="158">
        <v>340</v>
      </c>
      <c r="R55" s="158">
        <v>50</v>
      </c>
      <c r="S55" s="158">
        <v>50</v>
      </c>
      <c r="T55" s="158">
        <v>50</v>
      </c>
      <c r="U55" s="163">
        <f>+P55/R55</f>
        <v>19.940000000000001</v>
      </c>
      <c r="V55" s="159">
        <f>+Q55/R55</f>
        <v>6.8</v>
      </c>
      <c r="W55" s="157">
        <v>869</v>
      </c>
      <c r="X55" s="158">
        <v>287</v>
      </c>
      <c r="Y55" s="158">
        <v>50</v>
      </c>
      <c r="Z55" s="158">
        <v>50</v>
      </c>
      <c r="AA55" s="158">
        <v>50</v>
      </c>
      <c r="AB55" s="163">
        <f>+W55/Y55</f>
        <v>17.38</v>
      </c>
      <c r="AC55" s="159">
        <f>+X55/Y55</f>
        <v>5.74</v>
      </c>
    </row>
    <row r="56" spans="1:29" ht="15" hidden="1">
      <c r="A56" s="164" t="s">
        <v>69</v>
      </c>
      <c r="B56" s="178">
        <f>+Arkisto!N75</f>
        <v>121</v>
      </c>
      <c r="C56" s="162">
        <f>+Arkisto!P75</f>
        <v>39</v>
      </c>
      <c r="D56" s="162">
        <f>+Arkisto!O75</f>
        <v>17</v>
      </c>
      <c r="E56" s="162">
        <v>17</v>
      </c>
      <c r="F56" s="162">
        <v>17</v>
      </c>
      <c r="G56" s="170">
        <f t="shared" si="16"/>
        <v>7.117647058823529</v>
      </c>
      <c r="H56" s="168">
        <f t="shared" si="17"/>
        <v>2.2941176470588234</v>
      </c>
      <c r="I56" s="178">
        <v>150</v>
      </c>
      <c r="J56" s="162">
        <v>75</v>
      </c>
      <c r="K56" s="162">
        <v>32</v>
      </c>
      <c r="L56" s="162">
        <v>31</v>
      </c>
      <c r="M56" s="162">
        <v>31</v>
      </c>
      <c r="N56" s="170">
        <f>+I56/K56</f>
        <v>4.6875</v>
      </c>
      <c r="O56" s="168">
        <f>+J56/K56</f>
        <v>2.34375</v>
      </c>
      <c r="P56" s="178">
        <v>213</v>
      </c>
      <c r="Q56" s="162">
        <v>105</v>
      </c>
      <c r="R56" s="162">
        <v>32</v>
      </c>
      <c r="S56" s="162">
        <v>32</v>
      </c>
      <c r="T56" s="162">
        <v>32</v>
      </c>
      <c r="U56" s="170">
        <f>+P56/R56</f>
        <v>6.65625</v>
      </c>
      <c r="V56" s="168">
        <f>+Q56/R56</f>
        <v>3.28125</v>
      </c>
      <c r="W56" s="178"/>
      <c r="X56" s="162"/>
      <c r="Y56" s="162"/>
      <c r="Z56" s="162"/>
      <c r="AA56" s="162"/>
      <c r="AB56" s="170"/>
      <c r="AC56" s="168"/>
    </row>
    <row r="57" spans="1:29" ht="15" hidden="1">
      <c r="A57" s="164" t="s">
        <v>70</v>
      </c>
      <c r="B57" s="161">
        <f>+Arkisto!N76</f>
        <v>71</v>
      </c>
      <c r="C57" s="162">
        <f>+Arkisto!P76</f>
        <v>22</v>
      </c>
      <c r="D57" s="162">
        <f>+Arkisto!O76</f>
        <v>15</v>
      </c>
      <c r="E57" s="162">
        <v>15</v>
      </c>
      <c r="F57" s="162">
        <v>13</v>
      </c>
      <c r="G57" s="170">
        <f t="shared" si="16"/>
        <v>4.7333333333333334</v>
      </c>
      <c r="H57" s="168">
        <f t="shared" si="17"/>
        <v>1.4666666666666666</v>
      </c>
      <c r="I57" s="161"/>
      <c r="J57" s="162"/>
      <c r="K57" s="162"/>
      <c r="L57" s="162"/>
      <c r="M57" s="162"/>
      <c r="N57" s="170"/>
      <c r="O57" s="168"/>
      <c r="P57" s="161"/>
      <c r="Q57" s="162"/>
      <c r="R57" s="162"/>
      <c r="S57" s="162"/>
      <c r="T57" s="162"/>
      <c r="U57" s="170"/>
      <c r="V57" s="168"/>
      <c r="W57" s="161"/>
      <c r="X57" s="162"/>
      <c r="Y57" s="162"/>
      <c r="Z57" s="162"/>
      <c r="AA57" s="162"/>
      <c r="AB57" s="170"/>
      <c r="AC57" s="168"/>
    </row>
    <row r="58" spans="1:29" ht="15" hidden="1">
      <c r="A58" s="164" t="s">
        <v>71</v>
      </c>
      <c r="B58" s="161">
        <f>+Arkisto!N77</f>
        <v>1155</v>
      </c>
      <c r="C58" s="162">
        <f>+Arkisto!P77</f>
        <v>1032</v>
      </c>
      <c r="D58" s="162">
        <f>+Arkisto!O77</f>
        <v>145</v>
      </c>
      <c r="E58" s="162">
        <v>145</v>
      </c>
      <c r="F58" s="162">
        <v>148</v>
      </c>
      <c r="G58" s="170">
        <f t="shared" si="16"/>
        <v>7.9655172413793105</v>
      </c>
      <c r="H58" s="168">
        <f t="shared" si="17"/>
        <v>7.1172413793103448</v>
      </c>
      <c r="I58" s="161">
        <v>1273</v>
      </c>
      <c r="J58" s="162">
        <v>1132</v>
      </c>
      <c r="K58" s="162">
        <v>145</v>
      </c>
      <c r="L58" s="162">
        <v>147</v>
      </c>
      <c r="M58" s="162">
        <v>147</v>
      </c>
      <c r="N58" s="170">
        <f>+I58/K58</f>
        <v>8.7793103448275858</v>
      </c>
      <c r="O58" s="168">
        <f>+J58/K58</f>
        <v>7.8068965517241375</v>
      </c>
      <c r="P58" s="161">
        <v>4560</v>
      </c>
      <c r="Q58" s="162">
        <v>1087</v>
      </c>
      <c r="R58" s="162">
        <v>145</v>
      </c>
      <c r="S58" s="162">
        <v>145</v>
      </c>
      <c r="T58" s="162">
        <v>145</v>
      </c>
      <c r="U58" s="170">
        <f>+P58/R58</f>
        <v>31.448275862068964</v>
      </c>
      <c r="V58" s="168">
        <f>+Q58/R58</f>
        <v>7.4965517241379311</v>
      </c>
      <c r="W58" s="161">
        <v>4431</v>
      </c>
      <c r="X58" s="162">
        <v>998</v>
      </c>
      <c r="Y58" s="162">
        <v>145</v>
      </c>
      <c r="Z58" s="162">
        <v>147</v>
      </c>
      <c r="AA58" s="162">
        <v>146</v>
      </c>
      <c r="AB58" s="170">
        <f>+W58/Y58</f>
        <v>30.558620689655172</v>
      </c>
      <c r="AC58" s="168">
        <f>+X58/Y58</f>
        <v>6.8827586206896552</v>
      </c>
    </row>
    <row r="59" spans="1:29" ht="15" hidden="1">
      <c r="A59" s="164" t="s">
        <v>72</v>
      </c>
      <c r="B59" s="161"/>
      <c r="C59" s="162"/>
      <c r="D59" s="162"/>
      <c r="E59" s="162"/>
      <c r="F59" s="162"/>
      <c r="G59" s="170"/>
      <c r="H59" s="168"/>
      <c r="I59" s="161"/>
      <c r="J59" s="162"/>
      <c r="K59" s="162"/>
      <c r="L59" s="162"/>
      <c r="M59" s="162"/>
      <c r="N59" s="170"/>
      <c r="O59" s="168"/>
      <c r="P59" s="161"/>
      <c r="Q59" s="162"/>
      <c r="R59" s="162"/>
      <c r="S59" s="162"/>
      <c r="T59" s="162"/>
      <c r="U59" s="170"/>
      <c r="V59" s="168"/>
      <c r="W59" s="161">
        <v>127</v>
      </c>
      <c r="X59" s="162">
        <v>63</v>
      </c>
      <c r="Y59" s="162">
        <v>10</v>
      </c>
      <c r="Z59" s="162">
        <v>10</v>
      </c>
      <c r="AA59" s="162">
        <v>10</v>
      </c>
      <c r="AB59" s="170">
        <f>+W59/Y59</f>
        <v>12.7</v>
      </c>
      <c r="AC59" s="168">
        <f>+X59/Y59</f>
        <v>6.3</v>
      </c>
    </row>
    <row r="60" spans="1:29" ht="15" hidden="1">
      <c r="A60" s="164" t="s">
        <v>73</v>
      </c>
      <c r="B60" s="161"/>
      <c r="C60" s="162"/>
      <c r="D60" s="162"/>
      <c r="E60" s="162"/>
      <c r="F60" s="162"/>
      <c r="G60" s="170"/>
      <c r="H60" s="168"/>
      <c r="I60" s="161">
        <v>34</v>
      </c>
      <c r="J60" s="162">
        <v>14</v>
      </c>
      <c r="K60" s="162">
        <v>10</v>
      </c>
      <c r="L60" s="162">
        <v>5</v>
      </c>
      <c r="M60" s="162">
        <v>5</v>
      </c>
      <c r="N60" s="170">
        <f>+I60/K60</f>
        <v>3.4</v>
      </c>
      <c r="O60" s="168">
        <f>+J60/K60</f>
        <v>1.4</v>
      </c>
      <c r="P60" s="161"/>
      <c r="Q60" s="162"/>
      <c r="R60" s="162"/>
      <c r="S60" s="162"/>
      <c r="T60" s="162"/>
      <c r="U60" s="170"/>
      <c r="V60" s="168"/>
      <c r="W60" s="161"/>
      <c r="X60" s="162"/>
      <c r="Y60" s="162"/>
      <c r="Z60" s="162"/>
      <c r="AA60" s="162"/>
      <c r="AB60" s="170"/>
      <c r="AC60" s="168"/>
    </row>
    <row r="61" spans="1:29" ht="15" hidden="1">
      <c r="A61" s="164" t="s">
        <v>74</v>
      </c>
      <c r="B61" s="161"/>
      <c r="C61" s="162"/>
      <c r="D61" s="162"/>
      <c r="E61" s="162"/>
      <c r="F61" s="162"/>
      <c r="G61" s="170"/>
      <c r="H61" s="168"/>
      <c r="I61" s="161"/>
      <c r="J61" s="162"/>
      <c r="K61" s="162"/>
      <c r="L61" s="162"/>
      <c r="M61" s="162"/>
      <c r="N61" s="170"/>
      <c r="O61" s="168"/>
      <c r="P61" s="161">
        <v>53</v>
      </c>
      <c r="Q61" s="162">
        <v>27</v>
      </c>
      <c r="R61" s="162">
        <v>15</v>
      </c>
      <c r="S61" s="162">
        <v>17</v>
      </c>
      <c r="T61" s="162">
        <v>15</v>
      </c>
      <c r="U61" s="170">
        <f>+P61/R61</f>
        <v>3.5333333333333332</v>
      </c>
      <c r="V61" s="168">
        <f>+Q61/R61</f>
        <v>1.8</v>
      </c>
      <c r="W61" s="161">
        <v>50</v>
      </c>
      <c r="X61" s="162">
        <v>25</v>
      </c>
      <c r="Y61" s="162">
        <v>15</v>
      </c>
      <c r="Z61" s="162">
        <v>17</v>
      </c>
      <c r="AA61" s="162">
        <v>15</v>
      </c>
      <c r="AB61" s="170">
        <f>+W61/Y61</f>
        <v>3.3333333333333335</v>
      </c>
      <c r="AC61" s="168">
        <f>+X61/Y61</f>
        <v>1.6666666666666667</v>
      </c>
    </row>
    <row r="62" spans="1:29" ht="15" hidden="1">
      <c r="A62" s="164" t="s">
        <v>75</v>
      </c>
      <c r="B62" s="161"/>
      <c r="C62" s="162"/>
      <c r="D62" s="162"/>
      <c r="E62" s="162"/>
      <c r="F62" s="162"/>
      <c r="G62" s="170"/>
      <c r="H62" s="168"/>
      <c r="I62" s="161"/>
      <c r="J62" s="162"/>
      <c r="K62" s="162"/>
      <c r="L62" s="162"/>
      <c r="M62" s="162"/>
      <c r="N62" s="170"/>
      <c r="O62" s="168"/>
      <c r="P62" s="161"/>
      <c r="Q62" s="162"/>
      <c r="R62" s="162"/>
      <c r="S62" s="162"/>
      <c r="T62" s="162"/>
      <c r="U62" s="170"/>
      <c r="V62" s="168"/>
      <c r="W62" s="161">
        <v>139</v>
      </c>
      <c r="X62" s="162">
        <v>68</v>
      </c>
      <c r="Y62" s="162">
        <v>10</v>
      </c>
      <c r="Z62" s="162">
        <v>13</v>
      </c>
      <c r="AA62" s="162">
        <v>13</v>
      </c>
      <c r="AB62" s="170">
        <f t="shared" ref="AB62:AB63" si="18">+W62/Y62</f>
        <v>13.9</v>
      </c>
      <c r="AC62" s="168">
        <f t="shared" ref="AC62:AC63" si="19">+X62/Y62</f>
        <v>6.8</v>
      </c>
    </row>
    <row r="63" spans="1:29" ht="15" hidden="1">
      <c r="A63" s="164" t="s">
        <v>76</v>
      </c>
      <c r="B63" s="161"/>
      <c r="C63" s="162"/>
      <c r="D63" s="162"/>
      <c r="E63" s="162"/>
      <c r="F63" s="162"/>
      <c r="G63" s="170"/>
      <c r="H63" s="168"/>
      <c r="I63" s="161"/>
      <c r="J63" s="162"/>
      <c r="K63" s="162"/>
      <c r="L63" s="162"/>
      <c r="M63" s="162"/>
      <c r="N63" s="170"/>
      <c r="O63" s="168"/>
      <c r="P63" s="161"/>
      <c r="Q63" s="162"/>
      <c r="R63" s="162"/>
      <c r="S63" s="162"/>
      <c r="T63" s="162"/>
      <c r="U63" s="170"/>
      <c r="V63" s="168"/>
      <c r="W63" s="161">
        <v>86</v>
      </c>
      <c r="X63" s="162">
        <v>47</v>
      </c>
      <c r="Y63" s="162">
        <v>10</v>
      </c>
      <c r="Z63" s="162">
        <v>10</v>
      </c>
      <c r="AA63" s="162">
        <v>10</v>
      </c>
      <c r="AB63" s="170">
        <f t="shared" si="18"/>
        <v>8.6</v>
      </c>
      <c r="AC63" s="168">
        <f t="shared" si="19"/>
        <v>4.7</v>
      </c>
    </row>
    <row r="64" spans="1:29" ht="15" hidden="1">
      <c r="A64" s="164" t="s">
        <v>77</v>
      </c>
      <c r="B64" s="161">
        <f>+Arkisto!N78</f>
        <v>154</v>
      </c>
      <c r="C64" s="162">
        <f>+Arkisto!P78</f>
        <v>87</v>
      </c>
      <c r="D64" s="162">
        <f>+Arkisto!O78</f>
        <v>18</v>
      </c>
      <c r="E64" s="162">
        <v>16</v>
      </c>
      <c r="F64" s="162">
        <v>16</v>
      </c>
      <c r="G64" s="170">
        <f t="shared" si="16"/>
        <v>8.5555555555555554</v>
      </c>
      <c r="H64" s="168">
        <f t="shared" si="17"/>
        <v>4.833333333333333</v>
      </c>
      <c r="I64" s="161">
        <v>155</v>
      </c>
      <c r="J64" s="162">
        <v>93</v>
      </c>
      <c r="K64" s="162">
        <v>18</v>
      </c>
      <c r="L64" s="162">
        <v>18</v>
      </c>
      <c r="M64" s="162">
        <v>18</v>
      </c>
      <c r="N64" s="170">
        <f>+I64/K64</f>
        <v>8.6111111111111107</v>
      </c>
      <c r="O64" s="168">
        <f>+J64/K64</f>
        <v>5.166666666666667</v>
      </c>
      <c r="P64" s="161">
        <v>240</v>
      </c>
      <c r="Q64" s="162">
        <v>138</v>
      </c>
      <c r="R64" s="162">
        <v>18</v>
      </c>
      <c r="S64" s="162">
        <v>21</v>
      </c>
      <c r="T64" s="162">
        <v>21</v>
      </c>
      <c r="U64" s="170">
        <f>+P64/R64</f>
        <v>13.333333333333334</v>
      </c>
      <c r="V64" s="168">
        <f>+Q64/R64</f>
        <v>7.666666666666667</v>
      </c>
      <c r="W64" s="161"/>
      <c r="X64" s="162"/>
      <c r="Y64" s="162"/>
      <c r="Z64" s="162"/>
      <c r="AA64" s="162"/>
      <c r="AB64" s="170"/>
      <c r="AC64" s="168"/>
    </row>
    <row r="65" spans="1:29" ht="15" hidden="1">
      <c r="A65" s="164" t="s">
        <v>78</v>
      </c>
      <c r="B65" s="161">
        <f>+Arkisto!N79</f>
        <v>98</v>
      </c>
      <c r="C65" s="162">
        <f>+Arkisto!P79</f>
        <v>35</v>
      </c>
      <c r="D65" s="162">
        <f>+Arkisto!O79</f>
        <v>13</v>
      </c>
      <c r="E65" s="162">
        <v>13</v>
      </c>
      <c r="F65" s="162">
        <v>14</v>
      </c>
      <c r="G65" s="170">
        <f t="shared" si="16"/>
        <v>7.5384615384615383</v>
      </c>
      <c r="H65" s="168">
        <f t="shared" si="17"/>
        <v>2.6923076923076925</v>
      </c>
      <c r="I65" s="161"/>
      <c r="J65" s="162"/>
      <c r="K65" s="162"/>
      <c r="L65" s="162"/>
      <c r="M65" s="162"/>
      <c r="N65" s="170"/>
      <c r="O65" s="168"/>
      <c r="P65" s="161"/>
      <c r="Q65" s="162"/>
      <c r="R65" s="162"/>
      <c r="S65" s="162"/>
      <c r="T65" s="162"/>
      <c r="U65" s="170"/>
      <c r="V65" s="168"/>
      <c r="W65" s="161"/>
      <c r="X65" s="162"/>
      <c r="Y65" s="162"/>
      <c r="Z65" s="162"/>
      <c r="AA65" s="162"/>
      <c r="AB65" s="170"/>
      <c r="AC65" s="168"/>
    </row>
    <row r="66" spans="1:29" ht="15.75" hidden="1" thickBot="1">
      <c r="A66" s="322" t="s">
        <v>79</v>
      </c>
      <c r="B66" s="311"/>
      <c r="C66" s="324"/>
      <c r="D66" s="324"/>
      <c r="E66" s="324"/>
      <c r="F66" s="324"/>
      <c r="G66" s="313"/>
      <c r="H66" s="323"/>
      <c r="I66" s="311"/>
      <c r="J66" s="324"/>
      <c r="K66" s="324"/>
      <c r="L66" s="324"/>
      <c r="M66" s="324"/>
      <c r="N66" s="313"/>
      <c r="O66" s="323"/>
      <c r="P66" s="311"/>
      <c r="Q66" s="324"/>
      <c r="R66" s="324"/>
      <c r="S66" s="324"/>
      <c r="T66" s="324"/>
      <c r="U66" s="313"/>
      <c r="V66" s="323"/>
      <c r="W66" s="311"/>
      <c r="X66" s="324"/>
      <c r="Y66" s="324"/>
      <c r="Z66" s="324"/>
      <c r="AA66" s="324"/>
      <c r="AB66" s="313"/>
      <c r="AC66" s="323"/>
    </row>
    <row r="67" spans="1:29" ht="15" hidden="1">
      <c r="A67" s="271" t="s">
        <v>80</v>
      </c>
      <c r="B67" s="326"/>
      <c r="C67" s="181"/>
      <c r="D67" s="181"/>
      <c r="E67" s="181"/>
      <c r="F67" s="181"/>
      <c r="G67" s="181"/>
      <c r="H67" s="325"/>
      <c r="I67" s="326"/>
      <c r="J67" s="181"/>
      <c r="K67" s="181"/>
      <c r="L67" s="181"/>
      <c r="M67" s="181"/>
      <c r="N67" s="181"/>
      <c r="O67" s="325"/>
      <c r="P67" s="326"/>
      <c r="Q67" s="181"/>
      <c r="R67" s="181"/>
      <c r="S67" s="181"/>
      <c r="T67" s="181"/>
      <c r="U67" s="181"/>
      <c r="V67" s="325"/>
      <c r="W67" s="326"/>
      <c r="X67" s="181"/>
      <c r="Y67" s="181"/>
      <c r="Z67" s="181"/>
      <c r="AA67" s="181"/>
      <c r="AB67" s="181"/>
      <c r="AC67" s="325"/>
    </row>
    <row r="68" spans="1:29" ht="15" hidden="1">
      <c r="A68" s="271" t="s">
        <v>81</v>
      </c>
      <c r="B68" s="328"/>
      <c r="C68" s="179"/>
      <c r="D68" s="179"/>
      <c r="E68" s="179"/>
      <c r="F68" s="179"/>
      <c r="G68" s="179"/>
      <c r="H68" s="327"/>
      <c r="I68" s="328"/>
      <c r="J68" s="179"/>
      <c r="K68" s="179"/>
      <c r="L68" s="179"/>
      <c r="M68" s="179"/>
      <c r="N68" s="179"/>
      <c r="O68" s="327"/>
      <c r="P68" s="328"/>
      <c r="Q68" s="179"/>
      <c r="R68" s="179"/>
      <c r="S68" s="179"/>
      <c r="T68" s="179"/>
      <c r="U68" s="179"/>
      <c r="V68" s="327"/>
      <c r="W68" s="328"/>
      <c r="X68" s="179"/>
      <c r="Y68" s="179"/>
      <c r="Z68" s="179"/>
      <c r="AA68" s="179"/>
      <c r="AB68" s="179"/>
      <c r="AC68" s="327"/>
    </row>
    <row r="69" spans="1:29" ht="15" hidden="1">
      <c r="A69" s="271" t="s">
        <v>82</v>
      </c>
      <c r="B69" s="328"/>
      <c r="C69" s="179"/>
      <c r="D69" s="179"/>
      <c r="E69" s="179"/>
      <c r="F69" s="179"/>
      <c r="G69" s="179"/>
      <c r="H69" s="327"/>
      <c r="I69" s="328"/>
      <c r="J69" s="179"/>
      <c r="K69" s="179"/>
      <c r="L69" s="179"/>
      <c r="M69" s="179"/>
      <c r="N69" s="179"/>
      <c r="O69" s="327"/>
      <c r="P69" s="328"/>
      <c r="Q69" s="179"/>
      <c r="R69" s="179"/>
      <c r="S69" s="179"/>
      <c r="T69" s="179"/>
      <c r="U69" s="179"/>
      <c r="V69" s="327"/>
      <c r="W69" s="328"/>
      <c r="X69" s="179"/>
      <c r="Y69" s="179"/>
      <c r="Z69" s="179"/>
      <c r="AA69" s="179"/>
      <c r="AB69" s="179"/>
      <c r="AC69" s="327"/>
    </row>
    <row r="70" spans="1:29" ht="15" hidden="1">
      <c r="A70" s="271" t="s">
        <v>83</v>
      </c>
      <c r="B70" s="328"/>
      <c r="C70" s="179"/>
      <c r="D70" s="179"/>
      <c r="E70" s="179"/>
      <c r="F70" s="179"/>
      <c r="G70" s="179"/>
      <c r="H70" s="327"/>
      <c r="I70" s="328"/>
      <c r="J70" s="179"/>
      <c r="K70" s="179"/>
      <c r="L70" s="179"/>
      <c r="M70" s="179"/>
      <c r="N70" s="179"/>
      <c r="O70" s="327"/>
      <c r="P70" s="328"/>
      <c r="Q70" s="179"/>
      <c r="R70" s="179"/>
      <c r="S70" s="179"/>
      <c r="T70" s="179"/>
      <c r="U70" s="179"/>
      <c r="V70" s="327"/>
      <c r="W70" s="328"/>
      <c r="X70" s="179"/>
      <c r="Y70" s="179"/>
      <c r="Z70" s="179"/>
      <c r="AA70" s="179"/>
      <c r="AB70" s="179"/>
      <c r="AC70" s="327"/>
    </row>
    <row r="71" spans="1:29" ht="15" hidden="1">
      <c r="A71" s="271" t="s">
        <v>84</v>
      </c>
      <c r="B71" s="328"/>
      <c r="C71" s="179"/>
      <c r="D71" s="179"/>
      <c r="E71" s="179"/>
      <c r="F71" s="179"/>
      <c r="G71" s="179"/>
      <c r="H71" s="327"/>
      <c r="I71" s="328"/>
      <c r="J71" s="179"/>
      <c r="K71" s="179"/>
      <c r="L71" s="179"/>
      <c r="M71" s="179"/>
      <c r="N71" s="179"/>
      <c r="O71" s="327"/>
      <c r="P71" s="328"/>
      <c r="Q71" s="179"/>
      <c r="R71" s="179"/>
      <c r="S71" s="179"/>
      <c r="T71" s="179"/>
      <c r="U71" s="179"/>
      <c r="V71" s="327"/>
      <c r="W71" s="328"/>
      <c r="X71" s="179"/>
      <c r="Y71" s="179"/>
      <c r="Z71" s="179"/>
      <c r="AA71" s="179"/>
      <c r="AB71" s="179"/>
      <c r="AC71" s="327"/>
    </row>
    <row r="72" spans="1:29" ht="15" hidden="1">
      <c r="A72" s="271" t="s">
        <v>85</v>
      </c>
      <c r="B72" s="328"/>
      <c r="C72" s="179"/>
      <c r="D72" s="179"/>
      <c r="E72" s="179"/>
      <c r="F72" s="179"/>
      <c r="G72" s="179"/>
      <c r="H72" s="327"/>
      <c r="I72" s="328"/>
      <c r="J72" s="179"/>
      <c r="K72" s="179"/>
      <c r="L72" s="179"/>
      <c r="M72" s="179"/>
      <c r="N72" s="179"/>
      <c r="O72" s="327"/>
      <c r="P72" s="328"/>
      <c r="Q72" s="179"/>
      <c r="R72" s="179"/>
      <c r="S72" s="179"/>
      <c r="T72" s="179"/>
      <c r="U72" s="179"/>
      <c r="V72" s="327"/>
      <c r="W72" s="328"/>
      <c r="X72" s="179"/>
      <c r="Y72" s="179"/>
      <c r="Z72" s="179"/>
      <c r="AA72" s="179"/>
      <c r="AB72" s="179"/>
      <c r="AC72" s="327"/>
    </row>
    <row r="73" spans="1:29" ht="15.75" hidden="1" thickTop="1">
      <c r="A73" s="271" t="s">
        <v>86</v>
      </c>
      <c r="B73" s="334">
        <f>+Arkisto!N90</f>
        <v>2534</v>
      </c>
      <c r="C73" s="179">
        <f>+Arkisto!P90</f>
        <v>750</v>
      </c>
      <c r="D73" s="179">
        <f>+Arkisto!O90</f>
        <v>180</v>
      </c>
      <c r="E73" s="179">
        <v>180</v>
      </c>
      <c r="F73" s="179">
        <v>180</v>
      </c>
      <c r="G73" s="320">
        <f>+B73/D73</f>
        <v>14.077777777777778</v>
      </c>
      <c r="H73" s="320">
        <f>+C73/D73</f>
        <v>4.166666666666667</v>
      </c>
      <c r="I73" s="332">
        <v>2692</v>
      </c>
      <c r="J73" s="329">
        <v>786</v>
      </c>
      <c r="K73" s="329">
        <v>180</v>
      </c>
      <c r="L73" s="329">
        <v>195</v>
      </c>
      <c r="M73" s="329">
        <v>180</v>
      </c>
      <c r="N73" s="330">
        <f>+I73/K73</f>
        <v>14.955555555555556</v>
      </c>
      <c r="O73" s="333">
        <f>+J73/K73</f>
        <v>4.3666666666666663</v>
      </c>
      <c r="P73" s="332">
        <v>2825</v>
      </c>
      <c r="Q73" s="329">
        <v>760</v>
      </c>
      <c r="R73" s="329">
        <v>180</v>
      </c>
      <c r="S73" s="329">
        <v>190</v>
      </c>
      <c r="T73" s="329">
        <v>180</v>
      </c>
      <c r="U73" s="330">
        <f>+P73/R73</f>
        <v>15.694444444444445</v>
      </c>
      <c r="V73" s="333">
        <f>+Q73/R73</f>
        <v>4.2222222222222223</v>
      </c>
      <c r="W73" s="334">
        <v>2667</v>
      </c>
      <c r="X73" s="179">
        <v>737</v>
      </c>
      <c r="Y73" s="179">
        <v>180</v>
      </c>
      <c r="Z73" s="179">
        <v>209</v>
      </c>
      <c r="AA73" s="179">
        <v>178</v>
      </c>
      <c r="AB73" s="306">
        <f>+W73/Y73</f>
        <v>14.816666666666666</v>
      </c>
      <c r="AC73" s="335">
        <f>+X73/Y73</f>
        <v>4.0944444444444441</v>
      </c>
    </row>
    <row r="74" spans="1:29" ht="15" hidden="1">
      <c r="A74" s="271" t="s">
        <v>87</v>
      </c>
      <c r="B74" s="334"/>
      <c r="C74" s="179"/>
      <c r="D74" s="179"/>
      <c r="E74" s="179"/>
      <c r="F74" s="179"/>
      <c r="G74" s="306"/>
      <c r="H74" s="306"/>
      <c r="I74" s="328">
        <v>93</v>
      </c>
      <c r="J74" s="179">
        <v>56</v>
      </c>
      <c r="K74" s="179">
        <v>10</v>
      </c>
      <c r="L74" s="179">
        <v>10</v>
      </c>
      <c r="M74" s="179">
        <v>10</v>
      </c>
      <c r="N74" s="179">
        <f>+I74/K74</f>
        <v>9.3000000000000007</v>
      </c>
      <c r="O74" s="304">
        <f>+J74/K74</f>
        <v>5.6</v>
      </c>
      <c r="P74" s="328">
        <v>51</v>
      </c>
      <c r="Q74" s="179">
        <v>38</v>
      </c>
      <c r="R74" s="179">
        <v>10</v>
      </c>
      <c r="S74" s="179">
        <v>12</v>
      </c>
      <c r="T74" s="179">
        <v>12</v>
      </c>
      <c r="U74" s="179">
        <f>+P74/R74</f>
        <v>5.0999999999999996</v>
      </c>
      <c r="V74" s="304">
        <f>+Q74/R74</f>
        <v>3.8</v>
      </c>
      <c r="W74" s="334">
        <v>116</v>
      </c>
      <c r="X74" s="179">
        <v>70</v>
      </c>
      <c r="Y74" s="179">
        <v>10</v>
      </c>
      <c r="Z74" s="179">
        <v>10</v>
      </c>
      <c r="AA74" s="179">
        <v>10</v>
      </c>
      <c r="AB74" s="179">
        <f>+W74/Y74</f>
        <v>11.6</v>
      </c>
      <c r="AC74" s="304">
        <f>+X74/Y74</f>
        <v>7</v>
      </c>
    </row>
    <row r="75" spans="1:29" ht="15" hidden="1">
      <c r="A75" s="149" t="s">
        <v>88</v>
      </c>
      <c r="B75" s="154"/>
      <c r="C75" s="154"/>
      <c r="D75" s="154"/>
      <c r="E75" s="154"/>
      <c r="F75" s="154"/>
      <c r="G75" s="154"/>
      <c r="H75" s="154"/>
      <c r="I75" s="153"/>
      <c r="J75" s="154"/>
      <c r="K75" s="154"/>
      <c r="L75" s="154"/>
      <c r="M75" s="154"/>
      <c r="N75" s="154"/>
      <c r="O75" s="155"/>
      <c r="P75" s="153"/>
      <c r="Q75" s="154"/>
      <c r="R75" s="154"/>
      <c r="S75" s="154"/>
      <c r="T75" s="154"/>
      <c r="U75" s="154"/>
      <c r="V75" s="155"/>
      <c r="W75" s="154"/>
      <c r="X75" s="154"/>
      <c r="Y75" s="154"/>
      <c r="Z75" s="154"/>
      <c r="AA75" s="154"/>
      <c r="AB75" s="154"/>
      <c r="AC75" s="155"/>
    </row>
    <row r="76" spans="1:29" ht="15.75" hidden="1" thickTop="1">
      <c r="A76" s="156" t="s">
        <v>89</v>
      </c>
      <c r="B76" s="158">
        <f>+Arkisto!N15</f>
        <v>388</v>
      </c>
      <c r="C76" s="158">
        <f>+Arkisto!P15</f>
        <v>112</v>
      </c>
      <c r="D76" s="158">
        <f>+Arkisto!O15</f>
        <v>40</v>
      </c>
      <c r="E76" s="158">
        <v>41</v>
      </c>
      <c r="F76" s="158">
        <v>43</v>
      </c>
      <c r="G76" s="158">
        <f>+B76/D76</f>
        <v>9.6999999999999993</v>
      </c>
      <c r="H76" s="159">
        <f>+C76/D76</f>
        <v>2.8</v>
      </c>
      <c r="I76" s="157">
        <v>432</v>
      </c>
      <c r="J76" s="158">
        <v>111</v>
      </c>
      <c r="K76" s="158">
        <v>40</v>
      </c>
      <c r="L76" s="158">
        <v>41</v>
      </c>
      <c r="M76" s="158">
        <v>40</v>
      </c>
      <c r="N76" s="163">
        <f>+I76/K76</f>
        <v>10.8</v>
      </c>
      <c r="O76" s="159">
        <f>+J76/K76</f>
        <v>2.7749999999999999</v>
      </c>
      <c r="P76" s="157">
        <v>520</v>
      </c>
      <c r="Q76" s="158">
        <v>133</v>
      </c>
      <c r="R76" s="158">
        <v>40</v>
      </c>
      <c r="S76" s="158">
        <v>41</v>
      </c>
      <c r="T76" s="158">
        <v>41</v>
      </c>
      <c r="U76" s="163">
        <f>+P76/R76</f>
        <v>13</v>
      </c>
      <c r="V76" s="159">
        <f>+Q76/R76</f>
        <v>3.3250000000000002</v>
      </c>
      <c r="W76" s="157">
        <v>501</v>
      </c>
      <c r="X76" s="158">
        <v>122</v>
      </c>
      <c r="Y76" s="158">
        <v>40</v>
      </c>
      <c r="Z76" s="158">
        <v>40</v>
      </c>
      <c r="AA76" s="158">
        <v>40</v>
      </c>
      <c r="AB76" s="163">
        <f>+W76/Y76</f>
        <v>12.525</v>
      </c>
      <c r="AC76" s="159">
        <f>+X76/Y76</f>
        <v>3.05</v>
      </c>
    </row>
    <row r="77" spans="1:29" s="307" customFormat="1" ht="15" hidden="1">
      <c r="A77" s="164" t="s">
        <v>90</v>
      </c>
      <c r="B77" s="165">
        <f>+Arkisto!N47</f>
        <v>64</v>
      </c>
      <c r="C77" s="166">
        <f>+Arkisto!P47</f>
        <v>18</v>
      </c>
      <c r="D77" s="166">
        <f>+Arkisto!O47</f>
        <v>30</v>
      </c>
      <c r="E77" s="166">
        <v>22</v>
      </c>
      <c r="F77" s="166">
        <v>20</v>
      </c>
      <c r="G77" s="177">
        <f>+B77/D77</f>
        <v>2.1333333333333333</v>
      </c>
      <c r="H77" s="167">
        <f>+C77/D77</f>
        <v>0.6</v>
      </c>
      <c r="I77" s="165">
        <v>69</v>
      </c>
      <c r="J77" s="166">
        <v>20</v>
      </c>
      <c r="K77" s="166">
        <v>30</v>
      </c>
      <c r="L77" s="166">
        <v>29</v>
      </c>
      <c r="M77" s="166">
        <v>23</v>
      </c>
      <c r="N77" s="177">
        <f>+I77/K77</f>
        <v>2.2999999999999998</v>
      </c>
      <c r="O77" s="167">
        <f>+J77/K77</f>
        <v>0.66666666666666663</v>
      </c>
      <c r="P77" s="165">
        <v>86</v>
      </c>
      <c r="Q77" s="166">
        <v>12</v>
      </c>
      <c r="R77" s="166">
        <v>30</v>
      </c>
      <c r="S77" s="166">
        <v>24</v>
      </c>
      <c r="T77" s="166">
        <v>18</v>
      </c>
      <c r="U77" s="177">
        <f>+P77/R77</f>
        <v>2.8666666666666667</v>
      </c>
      <c r="V77" s="167">
        <f>+Q77/R77</f>
        <v>0.4</v>
      </c>
      <c r="W77" s="165">
        <v>83</v>
      </c>
      <c r="X77" s="166">
        <v>18</v>
      </c>
      <c r="Y77" s="166">
        <v>30</v>
      </c>
      <c r="Z77" s="166">
        <v>33</v>
      </c>
      <c r="AA77" s="166">
        <v>24</v>
      </c>
      <c r="AB77" s="177">
        <f>+W77/Y77</f>
        <v>2.7666666666666666</v>
      </c>
      <c r="AC77" s="167">
        <f>+X77/Y77</f>
        <v>0.6</v>
      </c>
    </row>
    <row r="78" spans="1:29" s="307" customFormat="1" ht="15" hidden="1">
      <c r="A78" s="164" t="s">
        <v>91</v>
      </c>
      <c r="B78" s="165">
        <f>+Arkisto!N46</f>
        <v>56</v>
      </c>
      <c r="C78" s="166">
        <f>+Arkisto!P46</f>
        <v>8</v>
      </c>
      <c r="D78" s="166">
        <f>+Arkisto!O46</f>
        <v>30</v>
      </c>
      <c r="E78" s="166">
        <v>10</v>
      </c>
      <c r="F78" s="166">
        <v>6</v>
      </c>
      <c r="G78" s="177">
        <f>+B78/D78</f>
        <v>1.8666666666666667</v>
      </c>
      <c r="H78" s="167">
        <f>+C78/D78</f>
        <v>0.26666666666666666</v>
      </c>
      <c r="I78" s="165">
        <v>61</v>
      </c>
      <c r="J78" s="166">
        <v>4</v>
      </c>
      <c r="K78" s="166">
        <v>30</v>
      </c>
      <c r="L78" s="166">
        <v>4</v>
      </c>
      <c r="M78" s="166">
        <v>4</v>
      </c>
      <c r="N78" s="177">
        <f>+I78/K78</f>
        <v>2.0333333333333332</v>
      </c>
      <c r="O78" s="167">
        <f>+J78/K78</f>
        <v>0.13333333333333333</v>
      </c>
      <c r="P78" s="165">
        <v>64</v>
      </c>
      <c r="Q78" s="166">
        <v>9</v>
      </c>
      <c r="R78" s="166">
        <v>30</v>
      </c>
      <c r="S78" s="166">
        <v>14</v>
      </c>
      <c r="T78" s="166">
        <v>14</v>
      </c>
      <c r="U78" s="177">
        <f>+P78/R78</f>
        <v>2.1333333333333333</v>
      </c>
      <c r="V78" s="167">
        <f>+Q78/R78</f>
        <v>0.3</v>
      </c>
      <c r="W78" s="165"/>
      <c r="X78" s="166"/>
      <c r="Y78" s="166"/>
      <c r="Z78" s="166"/>
      <c r="AA78" s="166"/>
      <c r="AB78" s="177"/>
      <c r="AC78" s="167"/>
    </row>
    <row r="79" spans="1:29" s="307" customFormat="1" ht="15" hidden="1">
      <c r="A79" s="164" t="s">
        <v>92</v>
      </c>
      <c r="B79" s="166">
        <f>+Arkisto!N66</f>
        <v>223</v>
      </c>
      <c r="C79" s="166">
        <f>+Arkisto!P66</f>
        <v>17</v>
      </c>
      <c r="D79" s="166">
        <f>+Arkisto!O66</f>
        <v>55</v>
      </c>
      <c r="E79" s="166">
        <v>39</v>
      </c>
      <c r="F79" s="166">
        <v>34</v>
      </c>
      <c r="G79" s="177">
        <f>+B79/D79</f>
        <v>4.0545454545454547</v>
      </c>
      <c r="H79" s="177">
        <f>+C79/D79</f>
        <v>0.30909090909090908</v>
      </c>
      <c r="I79" s="165">
        <v>271</v>
      </c>
      <c r="J79" s="166">
        <v>34</v>
      </c>
      <c r="K79" s="166">
        <v>30</v>
      </c>
      <c r="L79" s="166">
        <v>66</v>
      </c>
      <c r="M79" s="166">
        <v>42</v>
      </c>
      <c r="N79" s="177">
        <f>+I79/K79</f>
        <v>9.0333333333333332</v>
      </c>
      <c r="O79" s="167">
        <f>+J79/K79</f>
        <v>1.1333333333333333</v>
      </c>
      <c r="P79" s="165">
        <v>247</v>
      </c>
      <c r="Q79" s="166">
        <v>25</v>
      </c>
      <c r="R79" s="166">
        <v>30</v>
      </c>
      <c r="S79" s="166">
        <v>47</v>
      </c>
      <c r="T79" s="166">
        <v>37</v>
      </c>
      <c r="U79" s="177">
        <f>+P79/R79</f>
        <v>8.2333333333333325</v>
      </c>
      <c r="V79" s="167">
        <f>+Q79/R79</f>
        <v>0.83333333333333337</v>
      </c>
      <c r="W79" s="166">
        <v>253</v>
      </c>
      <c r="X79" s="166">
        <v>23</v>
      </c>
      <c r="Y79" s="166">
        <v>30</v>
      </c>
      <c r="Z79" s="166">
        <v>48</v>
      </c>
      <c r="AA79" s="166">
        <v>37</v>
      </c>
      <c r="AB79" s="177">
        <f>+W79/Y79</f>
        <v>8.4333333333333336</v>
      </c>
      <c r="AC79" s="167">
        <f>+X79/Y79</f>
        <v>0.76666666666666672</v>
      </c>
    </row>
    <row r="80" spans="1:29" s="307" customFormat="1" ht="15" hidden="1">
      <c r="A80" s="164" t="s">
        <v>93</v>
      </c>
      <c r="B80" s="166">
        <f>+Arkisto!N95</f>
        <v>298</v>
      </c>
      <c r="C80" s="166">
        <f>+Arkisto!P95</f>
        <v>89</v>
      </c>
      <c r="D80" s="166">
        <f>+Arkisto!O95</f>
        <v>105</v>
      </c>
      <c r="E80" s="166">
        <v>65</v>
      </c>
      <c r="F80" s="166">
        <v>56</v>
      </c>
      <c r="G80" s="177">
        <f>+B80/D80</f>
        <v>2.8380952380952382</v>
      </c>
      <c r="H80" s="177">
        <f>+C80/D80</f>
        <v>0.84761904761904761</v>
      </c>
      <c r="I80" s="165">
        <v>354</v>
      </c>
      <c r="J80" s="166">
        <v>108</v>
      </c>
      <c r="K80" s="166">
        <v>105</v>
      </c>
      <c r="L80" s="166">
        <v>112</v>
      </c>
      <c r="M80" s="166">
        <v>100</v>
      </c>
      <c r="N80" s="170">
        <f>+I80/K80</f>
        <v>3.3714285714285714</v>
      </c>
      <c r="O80" s="168">
        <f>+J80/K80</f>
        <v>1.0285714285714285</v>
      </c>
      <c r="P80" s="165">
        <v>445</v>
      </c>
      <c r="Q80" s="166">
        <v>125</v>
      </c>
      <c r="R80" s="166">
        <v>105</v>
      </c>
      <c r="S80" s="166">
        <v>132</v>
      </c>
      <c r="T80" s="166">
        <v>113</v>
      </c>
      <c r="U80" s="170">
        <f>+P80/R80</f>
        <v>4.2380952380952381</v>
      </c>
      <c r="V80" s="168">
        <f>+Q80/R80</f>
        <v>1.1904761904761905</v>
      </c>
      <c r="W80" s="166">
        <v>402</v>
      </c>
      <c r="X80" s="166">
        <v>101</v>
      </c>
      <c r="Y80" s="166">
        <v>90</v>
      </c>
      <c r="Z80" s="166">
        <v>106</v>
      </c>
      <c r="AA80" s="166">
        <v>91</v>
      </c>
      <c r="AB80" s="170">
        <f>+W80/Y80</f>
        <v>4.4666666666666668</v>
      </c>
      <c r="AC80" s="168">
        <f>+X80/Y80</f>
        <v>1.1222222222222222</v>
      </c>
    </row>
    <row r="81" spans="1:29" s="307" customFormat="1" ht="15" hidden="1">
      <c r="A81" s="164" t="s">
        <v>94</v>
      </c>
      <c r="B81" s="166"/>
      <c r="C81" s="166"/>
      <c r="D81" s="166"/>
      <c r="E81" s="166"/>
      <c r="F81" s="166"/>
      <c r="G81" s="177"/>
      <c r="H81" s="177"/>
      <c r="I81" s="165"/>
      <c r="J81" s="166"/>
      <c r="K81" s="166"/>
      <c r="L81" s="166"/>
      <c r="M81" s="166"/>
      <c r="N81" s="170"/>
      <c r="O81" s="168"/>
      <c r="P81" s="165">
        <v>1</v>
      </c>
      <c r="Q81" s="166">
        <v>0</v>
      </c>
      <c r="R81" s="166"/>
      <c r="S81" s="166">
        <v>0</v>
      </c>
      <c r="T81" s="166">
        <v>0</v>
      </c>
      <c r="U81" s="170"/>
      <c r="V81" s="168"/>
      <c r="W81" s="166">
        <v>0</v>
      </c>
      <c r="X81" s="166">
        <v>0</v>
      </c>
      <c r="Y81" s="166">
        <v>10</v>
      </c>
      <c r="Z81" s="166"/>
      <c r="AA81" s="166"/>
      <c r="AB81" s="170">
        <f t="shared" ref="AB81:AB85" si="20">+W81/Y81</f>
        <v>0</v>
      </c>
      <c r="AC81" s="168">
        <f t="shared" ref="AC81:AC85" si="21">+X81/Y81</f>
        <v>0</v>
      </c>
    </row>
    <row r="82" spans="1:29" s="307" customFormat="1" ht="15" hidden="1">
      <c r="A82" s="164" t="s">
        <v>95</v>
      </c>
      <c r="B82" s="166"/>
      <c r="C82" s="166"/>
      <c r="D82" s="166"/>
      <c r="E82" s="166"/>
      <c r="F82" s="166"/>
      <c r="G82" s="177"/>
      <c r="H82" s="177"/>
      <c r="I82" s="165"/>
      <c r="J82" s="166"/>
      <c r="K82" s="166"/>
      <c r="L82" s="166"/>
      <c r="M82" s="166"/>
      <c r="N82" s="170"/>
      <c r="O82" s="168"/>
      <c r="P82" s="165"/>
      <c r="Q82" s="166"/>
      <c r="R82" s="166"/>
      <c r="S82" s="166"/>
      <c r="T82" s="166"/>
      <c r="U82" s="170"/>
      <c r="V82" s="168"/>
      <c r="W82" s="166">
        <v>0</v>
      </c>
      <c r="X82" s="166">
        <v>0</v>
      </c>
      <c r="Y82" s="166">
        <v>10</v>
      </c>
      <c r="Z82" s="166"/>
      <c r="AA82" s="166"/>
      <c r="AB82" s="170">
        <f t="shared" si="20"/>
        <v>0</v>
      </c>
      <c r="AC82" s="168">
        <f t="shared" si="21"/>
        <v>0</v>
      </c>
    </row>
    <row r="83" spans="1:29" s="307" customFormat="1" ht="15" hidden="1">
      <c r="A83" s="164" t="s">
        <v>96</v>
      </c>
      <c r="B83" s="166"/>
      <c r="C83" s="166"/>
      <c r="D83" s="166"/>
      <c r="E83" s="166"/>
      <c r="F83" s="166"/>
      <c r="G83" s="177"/>
      <c r="H83" s="177"/>
      <c r="I83" s="165"/>
      <c r="J83" s="166"/>
      <c r="K83" s="166"/>
      <c r="L83" s="166"/>
      <c r="M83" s="166"/>
      <c r="N83" s="170"/>
      <c r="O83" s="168"/>
      <c r="P83" s="165"/>
      <c r="Q83" s="166"/>
      <c r="R83" s="166"/>
      <c r="S83" s="166"/>
      <c r="T83" s="166"/>
      <c r="U83" s="170"/>
      <c r="V83" s="168"/>
      <c r="W83" s="166">
        <v>0</v>
      </c>
      <c r="X83" s="166">
        <v>0</v>
      </c>
      <c r="Y83" s="166">
        <v>10</v>
      </c>
      <c r="Z83" s="166"/>
      <c r="AA83" s="166"/>
      <c r="AB83" s="170">
        <f t="shared" si="20"/>
        <v>0</v>
      </c>
      <c r="AC83" s="168">
        <f t="shared" si="21"/>
        <v>0</v>
      </c>
    </row>
    <row r="84" spans="1:29" s="307" customFormat="1" ht="15" hidden="1">
      <c r="A84" s="164" t="s">
        <v>97</v>
      </c>
      <c r="B84" s="162"/>
      <c r="C84" s="162"/>
      <c r="D84" s="162"/>
      <c r="E84" s="162"/>
      <c r="F84" s="162"/>
      <c r="G84" s="170"/>
      <c r="H84" s="170"/>
      <c r="I84" s="161"/>
      <c r="J84" s="162"/>
      <c r="K84" s="162"/>
      <c r="L84" s="162"/>
      <c r="M84" s="162"/>
      <c r="N84" s="170"/>
      <c r="O84" s="168"/>
      <c r="P84" s="161">
        <v>1</v>
      </c>
      <c r="Q84" s="162">
        <v>0</v>
      </c>
      <c r="R84" s="162"/>
      <c r="S84" s="162">
        <v>0</v>
      </c>
      <c r="T84" s="162">
        <v>0</v>
      </c>
      <c r="U84" s="170"/>
      <c r="V84" s="168"/>
      <c r="W84" s="162">
        <v>0</v>
      </c>
      <c r="X84" s="162">
        <v>0</v>
      </c>
      <c r="Y84" s="162">
        <v>10</v>
      </c>
      <c r="Z84" s="162"/>
      <c r="AA84" s="162"/>
      <c r="AB84" s="170">
        <f t="shared" si="20"/>
        <v>0</v>
      </c>
      <c r="AC84" s="168">
        <f t="shared" si="21"/>
        <v>0</v>
      </c>
    </row>
    <row r="85" spans="1:29" s="307" customFormat="1" ht="15" hidden="1">
      <c r="A85" s="164" t="s">
        <v>98</v>
      </c>
      <c r="B85" s="162"/>
      <c r="C85" s="162"/>
      <c r="D85" s="162"/>
      <c r="E85" s="162"/>
      <c r="F85" s="162"/>
      <c r="G85" s="170"/>
      <c r="H85" s="170"/>
      <c r="I85" s="161"/>
      <c r="J85" s="162"/>
      <c r="K85" s="162"/>
      <c r="L85" s="162"/>
      <c r="M85" s="162"/>
      <c r="N85" s="170"/>
      <c r="O85" s="168"/>
      <c r="P85" s="161">
        <v>1</v>
      </c>
      <c r="Q85" s="162">
        <v>0</v>
      </c>
      <c r="R85" s="162"/>
      <c r="S85" s="162">
        <v>0</v>
      </c>
      <c r="T85" s="162">
        <v>0</v>
      </c>
      <c r="U85" s="170"/>
      <c r="V85" s="168"/>
      <c r="W85" s="162">
        <v>0</v>
      </c>
      <c r="X85" s="162">
        <v>0</v>
      </c>
      <c r="Y85" s="162">
        <v>10</v>
      </c>
      <c r="Z85" s="162"/>
      <c r="AA85" s="162"/>
      <c r="AB85" s="170">
        <f t="shared" si="20"/>
        <v>0</v>
      </c>
      <c r="AC85" s="168">
        <f t="shared" si="21"/>
        <v>0</v>
      </c>
    </row>
    <row r="86" spans="1:29" s="307" customFormat="1" ht="15" hidden="1">
      <c r="A86" s="164" t="s">
        <v>99</v>
      </c>
      <c r="B86" s="166"/>
      <c r="C86" s="166"/>
      <c r="D86" s="166"/>
      <c r="E86" s="166"/>
      <c r="F86" s="166"/>
      <c r="G86" s="166"/>
      <c r="H86" s="167"/>
      <c r="I86" s="165">
        <v>16</v>
      </c>
      <c r="J86" s="166">
        <v>11</v>
      </c>
      <c r="K86" s="166">
        <v>10</v>
      </c>
      <c r="L86" s="166">
        <v>2</v>
      </c>
      <c r="M86" s="166">
        <v>2</v>
      </c>
      <c r="N86" s="166">
        <f t="shared" ref="N86:N93" si="22">+I86/K86</f>
        <v>1.6</v>
      </c>
      <c r="O86" s="168">
        <f t="shared" ref="O86:O93" si="23">+J86/K86</f>
        <v>1.1000000000000001</v>
      </c>
      <c r="P86" s="165">
        <v>25</v>
      </c>
      <c r="Q86" s="166">
        <v>10</v>
      </c>
      <c r="R86" s="166">
        <v>10</v>
      </c>
      <c r="S86" s="166">
        <v>6</v>
      </c>
      <c r="T86" s="166">
        <v>6</v>
      </c>
      <c r="U86" s="166">
        <f>+P86/R86</f>
        <v>2.5</v>
      </c>
      <c r="V86" s="168">
        <f>+Q86/R86</f>
        <v>1</v>
      </c>
      <c r="W86" s="165">
        <v>16</v>
      </c>
      <c r="X86" s="166">
        <v>7</v>
      </c>
      <c r="Y86" s="166">
        <v>10</v>
      </c>
      <c r="Z86" s="166">
        <v>8</v>
      </c>
      <c r="AA86" s="166">
        <v>8</v>
      </c>
      <c r="AB86" s="166">
        <f>+W86/Y86</f>
        <v>1.6</v>
      </c>
      <c r="AC86" s="168">
        <f>+X86/Y86</f>
        <v>0.7</v>
      </c>
    </row>
    <row r="87" spans="1:29" s="307" customFormat="1" ht="15" hidden="1">
      <c r="A87" s="164" t="s">
        <v>100</v>
      </c>
      <c r="B87" s="165"/>
      <c r="C87" s="166"/>
      <c r="D87" s="166"/>
      <c r="E87" s="166"/>
      <c r="F87" s="166"/>
      <c r="G87" s="177"/>
      <c r="H87" s="167"/>
      <c r="I87" s="165">
        <v>3</v>
      </c>
      <c r="J87" s="166">
        <v>0</v>
      </c>
      <c r="K87" s="166">
        <v>25</v>
      </c>
      <c r="L87" s="166">
        <v>0</v>
      </c>
      <c r="M87" s="166">
        <v>0</v>
      </c>
      <c r="N87" s="177">
        <f t="shared" si="22"/>
        <v>0.12</v>
      </c>
      <c r="O87" s="167">
        <f t="shared" si="23"/>
        <v>0</v>
      </c>
      <c r="P87" s="165">
        <v>5</v>
      </c>
      <c r="Q87" s="166">
        <v>1</v>
      </c>
      <c r="R87" s="166">
        <v>25</v>
      </c>
      <c r="S87" s="166">
        <v>1</v>
      </c>
      <c r="T87" s="166">
        <v>1</v>
      </c>
      <c r="U87" s="177">
        <f>+P87/R87</f>
        <v>0.2</v>
      </c>
      <c r="V87" s="167">
        <f>+Q87/R87</f>
        <v>0.04</v>
      </c>
      <c r="W87" s="165">
        <v>3</v>
      </c>
      <c r="X87" s="166">
        <v>2</v>
      </c>
      <c r="Y87" s="166">
        <v>25</v>
      </c>
      <c r="Z87" s="166">
        <v>2</v>
      </c>
      <c r="AA87" s="166">
        <v>1</v>
      </c>
      <c r="AB87" s="177">
        <f>+W87/Y87</f>
        <v>0.12</v>
      </c>
      <c r="AC87" s="167">
        <f>+X87/Y87</f>
        <v>0.08</v>
      </c>
    </row>
    <row r="88" spans="1:29" s="307" customFormat="1" ht="15" hidden="1">
      <c r="A88" s="164" t="s">
        <v>101</v>
      </c>
      <c r="B88" s="165"/>
      <c r="C88" s="166"/>
      <c r="D88" s="166"/>
      <c r="E88" s="166"/>
      <c r="F88" s="166"/>
      <c r="G88" s="177"/>
      <c r="H88" s="167"/>
      <c r="I88" s="165">
        <v>9</v>
      </c>
      <c r="J88" s="166">
        <v>4</v>
      </c>
      <c r="K88" s="166">
        <v>15</v>
      </c>
      <c r="L88" s="166">
        <v>5</v>
      </c>
      <c r="M88" s="166">
        <v>5</v>
      </c>
      <c r="N88" s="177">
        <f t="shared" si="22"/>
        <v>0.6</v>
      </c>
      <c r="O88" s="167">
        <f t="shared" si="23"/>
        <v>0.26666666666666666</v>
      </c>
      <c r="P88" s="165">
        <v>13</v>
      </c>
      <c r="Q88" s="166">
        <v>6</v>
      </c>
      <c r="R88" s="166">
        <v>15</v>
      </c>
      <c r="S88" s="166">
        <v>5</v>
      </c>
      <c r="T88" s="166">
        <v>5</v>
      </c>
      <c r="U88" s="177">
        <f>+P88/R88</f>
        <v>0.8666666666666667</v>
      </c>
      <c r="V88" s="167">
        <f>+Q88/R88</f>
        <v>0.4</v>
      </c>
      <c r="W88" s="165">
        <v>5</v>
      </c>
      <c r="X88" s="166">
        <v>2</v>
      </c>
      <c r="Y88" s="166">
        <v>15</v>
      </c>
      <c r="Z88" s="166">
        <v>1</v>
      </c>
      <c r="AA88" s="166">
        <v>1</v>
      </c>
      <c r="AB88" s="177">
        <f>+W88/Y88</f>
        <v>0.33333333333333331</v>
      </c>
      <c r="AC88" s="167">
        <f>+X88/Y88</f>
        <v>0.13333333333333333</v>
      </c>
    </row>
    <row r="89" spans="1:29" ht="15" hidden="1">
      <c r="A89" s="164" t="s">
        <v>102</v>
      </c>
      <c r="B89" s="166"/>
      <c r="C89" s="166"/>
      <c r="D89" s="166"/>
      <c r="E89" s="166"/>
      <c r="F89" s="166"/>
      <c r="G89" s="177"/>
      <c r="H89" s="177"/>
      <c r="I89" s="165">
        <v>41</v>
      </c>
      <c r="J89" s="166">
        <v>22</v>
      </c>
      <c r="K89" s="166">
        <v>20</v>
      </c>
      <c r="L89" s="166">
        <v>12</v>
      </c>
      <c r="M89" s="166">
        <v>11</v>
      </c>
      <c r="N89" s="170">
        <f t="shared" si="22"/>
        <v>2.0499999999999998</v>
      </c>
      <c r="O89" s="168">
        <f t="shared" si="23"/>
        <v>1.1000000000000001</v>
      </c>
      <c r="P89" s="165">
        <v>47</v>
      </c>
      <c r="Q89" s="166">
        <v>24</v>
      </c>
      <c r="R89" s="166">
        <v>15</v>
      </c>
      <c r="S89" s="166">
        <v>18</v>
      </c>
      <c r="T89" s="166">
        <v>14</v>
      </c>
      <c r="U89" s="170">
        <f t="shared" ref="U89:U95" si="24">+P89/R89</f>
        <v>3.1333333333333333</v>
      </c>
      <c r="V89" s="168">
        <f t="shared" ref="V89:V95" si="25">+Q89/R89</f>
        <v>1.6</v>
      </c>
      <c r="W89" s="166">
        <v>42</v>
      </c>
      <c r="X89" s="166">
        <v>21</v>
      </c>
      <c r="Y89" s="166">
        <v>20</v>
      </c>
      <c r="Z89" s="166">
        <v>19</v>
      </c>
      <c r="AA89" s="166">
        <v>18</v>
      </c>
      <c r="AB89" s="170">
        <f t="shared" ref="AB89:AB96" si="26">+W89/Y89</f>
        <v>2.1</v>
      </c>
      <c r="AC89" s="168">
        <f t="shared" ref="AC89:AC96" si="27">+X89/Y89</f>
        <v>1.05</v>
      </c>
    </row>
    <row r="90" spans="1:29" ht="15" hidden="1">
      <c r="A90" s="164" t="s">
        <v>103</v>
      </c>
      <c r="B90" s="166"/>
      <c r="C90" s="166"/>
      <c r="D90" s="166"/>
      <c r="E90" s="166"/>
      <c r="F90" s="166"/>
      <c r="G90" s="177"/>
      <c r="H90" s="177"/>
      <c r="I90" s="165">
        <v>19</v>
      </c>
      <c r="J90" s="166">
        <v>7</v>
      </c>
      <c r="K90" s="166">
        <v>10</v>
      </c>
      <c r="L90" s="166">
        <v>4</v>
      </c>
      <c r="M90" s="166">
        <v>4</v>
      </c>
      <c r="N90" s="170">
        <f t="shared" si="22"/>
        <v>1.9</v>
      </c>
      <c r="O90" s="168">
        <f t="shared" si="23"/>
        <v>0.7</v>
      </c>
      <c r="P90" s="165">
        <v>11</v>
      </c>
      <c r="Q90" s="166">
        <v>9</v>
      </c>
      <c r="R90" s="166">
        <v>10</v>
      </c>
      <c r="S90" s="166">
        <v>8</v>
      </c>
      <c r="T90" s="166">
        <v>7</v>
      </c>
      <c r="U90" s="170">
        <f t="shared" si="24"/>
        <v>1.1000000000000001</v>
      </c>
      <c r="V90" s="168">
        <f t="shared" si="25"/>
        <v>0.9</v>
      </c>
      <c r="W90" s="166">
        <v>4</v>
      </c>
      <c r="X90" s="166">
        <v>1</v>
      </c>
      <c r="Y90" s="166">
        <v>10</v>
      </c>
      <c r="Z90" s="166">
        <v>2</v>
      </c>
      <c r="AA90" s="166">
        <v>0</v>
      </c>
      <c r="AB90" s="170">
        <f t="shared" si="26"/>
        <v>0.4</v>
      </c>
      <c r="AC90" s="168">
        <f t="shared" si="27"/>
        <v>0.1</v>
      </c>
    </row>
    <row r="91" spans="1:29" ht="15" hidden="1">
      <c r="A91" s="164" t="s">
        <v>104</v>
      </c>
      <c r="B91" s="166"/>
      <c r="C91" s="166"/>
      <c r="D91" s="166"/>
      <c r="E91" s="166"/>
      <c r="F91" s="166"/>
      <c r="G91" s="177"/>
      <c r="H91" s="177"/>
      <c r="I91" s="165">
        <v>25</v>
      </c>
      <c r="J91" s="166">
        <v>6</v>
      </c>
      <c r="K91" s="166">
        <v>20</v>
      </c>
      <c r="L91" s="166">
        <v>5</v>
      </c>
      <c r="M91" s="166">
        <v>5</v>
      </c>
      <c r="N91" s="170">
        <f t="shared" si="22"/>
        <v>1.25</v>
      </c>
      <c r="O91" s="168">
        <f t="shared" si="23"/>
        <v>0.3</v>
      </c>
      <c r="P91" s="165">
        <v>42</v>
      </c>
      <c r="Q91" s="166">
        <v>18</v>
      </c>
      <c r="R91" s="166">
        <v>15</v>
      </c>
      <c r="S91" s="166">
        <v>18</v>
      </c>
      <c r="T91" s="166">
        <v>15</v>
      </c>
      <c r="U91" s="170">
        <f t="shared" si="24"/>
        <v>2.8</v>
      </c>
      <c r="V91" s="168">
        <f t="shared" si="25"/>
        <v>1.2</v>
      </c>
      <c r="W91" s="166">
        <v>23</v>
      </c>
      <c r="X91" s="166">
        <v>9</v>
      </c>
      <c r="Y91" s="166">
        <v>10</v>
      </c>
      <c r="Z91" s="166">
        <v>7</v>
      </c>
      <c r="AA91" s="166">
        <v>4</v>
      </c>
      <c r="AB91" s="170">
        <f t="shared" si="26"/>
        <v>2.2999999999999998</v>
      </c>
      <c r="AC91" s="168">
        <f t="shared" si="27"/>
        <v>0.9</v>
      </c>
    </row>
    <row r="92" spans="1:29" ht="15" hidden="1">
      <c r="A92" s="164" t="s">
        <v>105</v>
      </c>
      <c r="B92" s="166"/>
      <c r="C92" s="166"/>
      <c r="D92" s="166"/>
      <c r="E92" s="166"/>
      <c r="F92" s="166"/>
      <c r="G92" s="177"/>
      <c r="H92" s="177"/>
      <c r="I92" s="165">
        <v>56</v>
      </c>
      <c r="J92" s="166">
        <v>40</v>
      </c>
      <c r="K92" s="166">
        <v>10</v>
      </c>
      <c r="L92" s="166">
        <v>13</v>
      </c>
      <c r="M92" s="166">
        <v>10</v>
      </c>
      <c r="N92" s="170">
        <f t="shared" si="22"/>
        <v>5.6</v>
      </c>
      <c r="O92" s="168">
        <f t="shared" si="23"/>
        <v>4</v>
      </c>
      <c r="P92" s="165">
        <v>49</v>
      </c>
      <c r="Q92" s="166">
        <v>35</v>
      </c>
      <c r="R92" s="166">
        <v>15</v>
      </c>
      <c r="S92" s="166">
        <v>16</v>
      </c>
      <c r="T92" s="166">
        <v>15</v>
      </c>
      <c r="U92" s="170">
        <f t="shared" si="24"/>
        <v>3.2666666666666666</v>
      </c>
      <c r="V92" s="168">
        <f t="shared" si="25"/>
        <v>2.3333333333333335</v>
      </c>
      <c r="W92" s="166">
        <v>51</v>
      </c>
      <c r="X92" s="166">
        <v>28</v>
      </c>
      <c r="Y92" s="166">
        <v>15</v>
      </c>
      <c r="Z92" s="166">
        <v>16</v>
      </c>
      <c r="AA92" s="166">
        <v>15</v>
      </c>
      <c r="AB92" s="170">
        <f t="shared" si="26"/>
        <v>3.4</v>
      </c>
      <c r="AC92" s="168">
        <f t="shared" si="27"/>
        <v>1.8666666666666667</v>
      </c>
    </row>
    <row r="93" spans="1:29" ht="15" hidden="1">
      <c r="A93" s="164" t="s">
        <v>106</v>
      </c>
      <c r="B93" s="166"/>
      <c r="C93" s="166"/>
      <c r="D93" s="166"/>
      <c r="E93" s="166"/>
      <c r="F93" s="166"/>
      <c r="G93" s="177"/>
      <c r="H93" s="177"/>
      <c r="I93" s="165">
        <v>42</v>
      </c>
      <c r="J93" s="166">
        <v>18</v>
      </c>
      <c r="K93" s="166">
        <v>15</v>
      </c>
      <c r="L93" s="166">
        <v>6</v>
      </c>
      <c r="M93" s="166">
        <v>4</v>
      </c>
      <c r="N93" s="170">
        <f t="shared" si="22"/>
        <v>2.8</v>
      </c>
      <c r="O93" s="168">
        <f t="shared" si="23"/>
        <v>1.2</v>
      </c>
      <c r="P93" s="165">
        <v>38</v>
      </c>
      <c r="Q93" s="166">
        <v>12</v>
      </c>
      <c r="R93" s="166">
        <v>10</v>
      </c>
      <c r="S93" s="166">
        <v>11</v>
      </c>
      <c r="T93" s="166">
        <v>8</v>
      </c>
      <c r="U93" s="170">
        <f t="shared" si="24"/>
        <v>3.8</v>
      </c>
      <c r="V93" s="168">
        <f t="shared" si="25"/>
        <v>1.2</v>
      </c>
      <c r="W93" s="166">
        <v>32</v>
      </c>
      <c r="X93" s="166">
        <v>11</v>
      </c>
      <c r="Y93" s="166">
        <v>10</v>
      </c>
      <c r="Z93" s="166">
        <v>10</v>
      </c>
      <c r="AA93" s="166">
        <v>10</v>
      </c>
      <c r="AB93" s="170">
        <f t="shared" si="26"/>
        <v>3.2</v>
      </c>
      <c r="AC93" s="168">
        <f t="shared" si="27"/>
        <v>1.1000000000000001</v>
      </c>
    </row>
    <row r="94" spans="1:29" ht="15" hidden="1">
      <c r="A94" s="164" t="s">
        <v>107</v>
      </c>
      <c r="B94" s="166"/>
      <c r="C94" s="166"/>
      <c r="D94" s="166"/>
      <c r="E94" s="166"/>
      <c r="F94" s="166"/>
      <c r="G94" s="177"/>
      <c r="H94" s="177"/>
      <c r="I94" s="165"/>
      <c r="J94" s="166"/>
      <c r="K94" s="166"/>
      <c r="L94" s="166"/>
      <c r="M94" s="166"/>
      <c r="N94" s="170"/>
      <c r="O94" s="168"/>
      <c r="P94" s="165">
        <v>71</v>
      </c>
      <c r="Q94" s="166">
        <v>41</v>
      </c>
      <c r="R94" s="166">
        <v>25</v>
      </c>
      <c r="S94" s="166">
        <v>26</v>
      </c>
      <c r="T94" s="166">
        <v>25</v>
      </c>
      <c r="U94" s="170">
        <f t="shared" si="24"/>
        <v>2.84</v>
      </c>
      <c r="V94" s="168">
        <f t="shared" si="25"/>
        <v>1.64</v>
      </c>
      <c r="W94" s="166">
        <v>60</v>
      </c>
      <c r="X94" s="166">
        <v>32</v>
      </c>
      <c r="Y94" s="166">
        <v>20</v>
      </c>
      <c r="Z94" s="166">
        <v>23</v>
      </c>
      <c r="AA94" s="166">
        <v>19</v>
      </c>
      <c r="AB94" s="170">
        <f t="shared" si="26"/>
        <v>3</v>
      </c>
      <c r="AC94" s="168">
        <f t="shared" si="27"/>
        <v>1.6</v>
      </c>
    </row>
    <row r="95" spans="1:29" ht="15" hidden="1">
      <c r="A95" s="164" t="s">
        <v>108</v>
      </c>
      <c r="B95" s="270">
        <f>+Arkisto!N96</f>
        <v>199</v>
      </c>
      <c r="C95" s="162">
        <f>+Arkisto!P96</f>
        <v>46</v>
      </c>
      <c r="D95" s="162">
        <f>+Arkisto!O96</f>
        <v>75</v>
      </c>
      <c r="E95" s="162">
        <v>53</v>
      </c>
      <c r="F95" s="162">
        <v>51</v>
      </c>
      <c r="G95" s="170">
        <f>+B95/D95</f>
        <v>2.6533333333333333</v>
      </c>
      <c r="H95" s="170">
        <f>+C95/D95</f>
        <v>0.61333333333333329</v>
      </c>
      <c r="I95" s="178">
        <v>249</v>
      </c>
      <c r="J95" s="162">
        <v>43</v>
      </c>
      <c r="K95" s="162">
        <v>75</v>
      </c>
      <c r="L95" s="162">
        <v>66</v>
      </c>
      <c r="M95" s="162">
        <v>58</v>
      </c>
      <c r="N95" s="170">
        <f>+I95/K95</f>
        <v>3.32</v>
      </c>
      <c r="O95" s="168">
        <f>+J95/K95</f>
        <v>0.57333333333333336</v>
      </c>
      <c r="P95" s="178">
        <v>284</v>
      </c>
      <c r="Q95" s="162">
        <v>37</v>
      </c>
      <c r="R95" s="162">
        <v>70</v>
      </c>
      <c r="S95" s="162">
        <v>81</v>
      </c>
      <c r="T95" s="162">
        <v>70</v>
      </c>
      <c r="U95" s="170">
        <f t="shared" si="24"/>
        <v>4.0571428571428569</v>
      </c>
      <c r="V95" s="168">
        <f t="shared" si="25"/>
        <v>0.52857142857142858</v>
      </c>
      <c r="W95" s="270">
        <v>245</v>
      </c>
      <c r="X95" s="162">
        <v>56</v>
      </c>
      <c r="Y95" s="162">
        <v>70</v>
      </c>
      <c r="Z95" s="162">
        <v>76</v>
      </c>
      <c r="AA95" s="162">
        <v>72</v>
      </c>
      <c r="AB95" s="170">
        <f t="shared" si="26"/>
        <v>3.5</v>
      </c>
      <c r="AC95" s="168">
        <f t="shared" si="27"/>
        <v>0.8</v>
      </c>
    </row>
    <row r="96" spans="1:29" ht="15" hidden="1">
      <c r="A96" s="164" t="s">
        <v>109</v>
      </c>
      <c r="B96" s="336"/>
      <c r="C96" s="336"/>
      <c r="D96" s="336"/>
      <c r="E96" s="336"/>
      <c r="F96" s="336"/>
      <c r="G96" s="336"/>
      <c r="H96" s="336"/>
      <c r="I96" s="275"/>
      <c r="J96" s="273"/>
      <c r="K96" s="273"/>
      <c r="L96" s="273"/>
      <c r="M96" s="273"/>
      <c r="N96" s="273"/>
      <c r="O96" s="274"/>
      <c r="P96" s="275"/>
      <c r="Q96" s="273"/>
      <c r="R96" s="273"/>
      <c r="S96" s="273"/>
      <c r="T96" s="273"/>
      <c r="U96" s="273"/>
      <c r="V96" s="274"/>
      <c r="W96" s="166">
        <v>232</v>
      </c>
      <c r="X96" s="166">
        <v>55</v>
      </c>
      <c r="Y96" s="166">
        <v>45</v>
      </c>
      <c r="Z96" s="370">
        <v>50</v>
      </c>
      <c r="AA96" s="371">
        <v>45</v>
      </c>
      <c r="AB96" s="177">
        <f t="shared" si="26"/>
        <v>5.1555555555555559</v>
      </c>
      <c r="AC96" s="168">
        <f t="shared" si="27"/>
        <v>1.2222222222222223</v>
      </c>
    </row>
    <row r="97" spans="1:29" ht="15" hidden="1">
      <c r="A97" s="164" t="s">
        <v>110</v>
      </c>
      <c r="B97" s="162">
        <f>+Arkisto!N97</f>
        <v>248</v>
      </c>
      <c r="C97" s="162">
        <f>+Arkisto!P97</f>
        <v>80</v>
      </c>
      <c r="D97" s="162">
        <f>+Arkisto!O97</f>
        <v>35</v>
      </c>
      <c r="E97" s="162">
        <v>35</v>
      </c>
      <c r="F97" s="162">
        <v>37</v>
      </c>
      <c r="G97" s="170">
        <f>+B97/D97</f>
        <v>7.0857142857142854</v>
      </c>
      <c r="H97" s="170">
        <f>+C97/D97</f>
        <v>2.2857142857142856</v>
      </c>
      <c r="I97" s="161">
        <v>348</v>
      </c>
      <c r="J97" s="162">
        <v>101</v>
      </c>
      <c r="K97" s="162">
        <v>35</v>
      </c>
      <c r="L97" s="162">
        <v>40</v>
      </c>
      <c r="M97" s="162">
        <v>35</v>
      </c>
      <c r="N97" s="170">
        <f>+I97/K97</f>
        <v>9.9428571428571431</v>
      </c>
      <c r="O97" s="168">
        <f>+J97/K97</f>
        <v>2.8857142857142857</v>
      </c>
      <c r="P97" s="161">
        <v>431</v>
      </c>
      <c r="Q97" s="162">
        <v>111</v>
      </c>
      <c r="R97" s="162">
        <v>40</v>
      </c>
      <c r="S97" s="162">
        <v>50</v>
      </c>
      <c r="T97" s="162">
        <v>42</v>
      </c>
      <c r="U97" s="170">
        <f>+P97/R97</f>
        <v>10.775</v>
      </c>
      <c r="V97" s="168">
        <f>+Q97/R97</f>
        <v>2.7749999999999999</v>
      </c>
      <c r="W97" s="162">
        <v>436</v>
      </c>
      <c r="X97" s="162">
        <v>121</v>
      </c>
      <c r="Y97" s="162">
        <v>40</v>
      </c>
      <c r="Z97" s="166">
        <v>50</v>
      </c>
      <c r="AA97" s="166">
        <v>42</v>
      </c>
      <c r="AB97" s="170">
        <f>+W97/Y97</f>
        <v>10.9</v>
      </c>
      <c r="AC97" s="168">
        <f>+X97/Y97</f>
        <v>3.0249999999999999</v>
      </c>
    </row>
    <row r="98" spans="1:29" ht="15" hidden="1">
      <c r="A98" s="164" t="s">
        <v>111</v>
      </c>
      <c r="B98" s="162">
        <f>+Arkisto!N98</f>
        <v>160</v>
      </c>
      <c r="C98" s="162">
        <f>+Arkisto!P98</f>
        <v>24</v>
      </c>
      <c r="D98" s="162">
        <f>+Arkisto!O98</f>
        <v>45</v>
      </c>
      <c r="E98" s="162">
        <v>31</v>
      </c>
      <c r="F98" s="162">
        <v>27</v>
      </c>
      <c r="G98" s="170">
        <f>+B98/D98</f>
        <v>3.5555555555555554</v>
      </c>
      <c r="H98" s="170">
        <f>+C98/D98</f>
        <v>0.53333333333333333</v>
      </c>
      <c r="I98" s="161">
        <v>206</v>
      </c>
      <c r="J98" s="162">
        <v>29</v>
      </c>
      <c r="K98" s="162">
        <v>45</v>
      </c>
      <c r="L98" s="162">
        <v>51</v>
      </c>
      <c r="M98" s="162">
        <v>45</v>
      </c>
      <c r="N98" s="170">
        <f>+I98/K98</f>
        <v>4.5777777777777775</v>
      </c>
      <c r="O98" s="168">
        <f>+J98/K98</f>
        <v>0.64444444444444449</v>
      </c>
      <c r="P98" s="161">
        <v>260</v>
      </c>
      <c r="Q98" s="162">
        <v>38</v>
      </c>
      <c r="R98" s="162">
        <v>45</v>
      </c>
      <c r="S98" s="162">
        <v>58</v>
      </c>
      <c r="T98" s="162">
        <v>49</v>
      </c>
      <c r="U98" s="170">
        <f>+P98/R98</f>
        <v>5.7777777777777777</v>
      </c>
      <c r="V98" s="168">
        <f>+Q98/R98</f>
        <v>0.84444444444444444</v>
      </c>
      <c r="W98" s="162">
        <v>263</v>
      </c>
      <c r="X98" s="162">
        <v>34</v>
      </c>
      <c r="Y98" s="162">
        <v>40</v>
      </c>
      <c r="Z98" s="166">
        <v>50</v>
      </c>
      <c r="AA98" s="166">
        <v>42</v>
      </c>
      <c r="AB98" s="170">
        <f>+W98/Y98</f>
        <v>6.5750000000000002</v>
      </c>
      <c r="AC98" s="168">
        <f>+X98/Y98</f>
        <v>0.85</v>
      </c>
    </row>
    <row r="99" spans="1:29" ht="15.75" hidden="1" thickBot="1">
      <c r="A99" s="322" t="s">
        <v>112</v>
      </c>
      <c r="B99" s="312"/>
      <c r="C99" s="324"/>
      <c r="D99" s="324"/>
      <c r="E99" s="324"/>
      <c r="F99" s="324"/>
      <c r="G99" s="313"/>
      <c r="H99" s="313"/>
      <c r="I99" s="311"/>
      <c r="J99" s="324"/>
      <c r="K99" s="324"/>
      <c r="L99" s="324"/>
      <c r="M99" s="324"/>
      <c r="N99" s="313"/>
      <c r="O99" s="323"/>
      <c r="P99" s="311"/>
      <c r="Q99" s="324"/>
      <c r="R99" s="324"/>
      <c r="S99" s="324"/>
      <c r="T99" s="324"/>
      <c r="U99" s="313"/>
      <c r="V99" s="323"/>
      <c r="W99" s="312"/>
      <c r="X99" s="324"/>
      <c r="Y99" s="324"/>
      <c r="Z99" s="324"/>
      <c r="AA99" s="324"/>
      <c r="AB99" s="313"/>
      <c r="AC99" s="323"/>
    </row>
    <row r="100" spans="1:29" ht="15" hidden="1">
      <c r="A100" s="271" t="s">
        <v>113</v>
      </c>
      <c r="B100" s="337"/>
      <c r="C100" s="329"/>
      <c r="D100" s="329"/>
      <c r="E100" s="329"/>
      <c r="F100" s="329"/>
      <c r="G100" s="329"/>
      <c r="H100" s="338"/>
      <c r="I100" s="339"/>
      <c r="J100" s="329"/>
      <c r="K100" s="329"/>
      <c r="L100" s="329"/>
      <c r="M100" s="329"/>
      <c r="N100" s="329"/>
      <c r="O100" s="329"/>
      <c r="P100" s="339">
        <v>229</v>
      </c>
      <c r="Q100" s="329">
        <v>48</v>
      </c>
      <c r="R100" s="329">
        <v>55</v>
      </c>
      <c r="S100" s="329">
        <v>61</v>
      </c>
      <c r="T100" s="329">
        <v>55</v>
      </c>
      <c r="U100" s="340">
        <f>+P100/R100</f>
        <v>4.163636363636364</v>
      </c>
      <c r="V100" s="331">
        <f>+Q100/R100</f>
        <v>0.87272727272727268</v>
      </c>
      <c r="W100" s="339">
        <v>273</v>
      </c>
      <c r="X100" s="329">
        <v>69</v>
      </c>
      <c r="Y100" s="329">
        <v>60</v>
      </c>
      <c r="Z100" s="329">
        <v>63</v>
      </c>
      <c r="AA100" s="329">
        <v>60</v>
      </c>
      <c r="AB100" s="340">
        <f>+W100/Y100</f>
        <v>4.55</v>
      </c>
      <c r="AC100" s="331">
        <f>+X100/Y100</f>
        <v>1.1499999999999999</v>
      </c>
    </row>
    <row r="101" spans="1:29" ht="15" hidden="1">
      <c r="A101" s="271" t="s">
        <v>114</v>
      </c>
      <c r="B101" s="305"/>
      <c r="C101" s="179"/>
      <c r="D101" s="179"/>
      <c r="E101" s="179"/>
      <c r="F101" s="179"/>
      <c r="G101" s="179"/>
      <c r="H101" s="327"/>
      <c r="I101" s="309"/>
      <c r="J101" s="179"/>
      <c r="K101" s="179"/>
      <c r="L101" s="179"/>
      <c r="M101" s="179"/>
      <c r="N101" s="179"/>
      <c r="O101" s="179"/>
      <c r="P101" s="309"/>
      <c r="Q101" s="179"/>
      <c r="R101" s="179"/>
      <c r="S101" s="179"/>
      <c r="T101" s="179"/>
      <c r="U101" s="308"/>
      <c r="V101" s="308"/>
      <c r="W101" s="309">
        <v>0</v>
      </c>
      <c r="X101" s="179">
        <v>0</v>
      </c>
      <c r="Y101" s="179">
        <v>0</v>
      </c>
      <c r="Z101" s="179"/>
      <c r="AA101" s="179"/>
      <c r="AB101" s="308"/>
      <c r="AC101" s="304"/>
    </row>
    <row r="102" spans="1:29" ht="15" hidden="1">
      <c r="A102" s="271" t="s">
        <v>115</v>
      </c>
      <c r="B102" s="305"/>
      <c r="C102" s="179"/>
      <c r="D102" s="179"/>
      <c r="E102" s="179"/>
      <c r="F102" s="179"/>
      <c r="G102" s="179"/>
      <c r="H102" s="304"/>
      <c r="I102" s="309"/>
      <c r="J102" s="179"/>
      <c r="K102" s="179"/>
      <c r="L102" s="179"/>
      <c r="M102" s="179"/>
      <c r="N102" s="308"/>
      <c r="O102" s="308"/>
      <c r="P102" s="309">
        <v>1</v>
      </c>
      <c r="Q102" s="179">
        <v>0</v>
      </c>
      <c r="R102" s="179"/>
      <c r="S102" s="179">
        <v>0</v>
      </c>
      <c r="T102" s="179">
        <v>0</v>
      </c>
      <c r="U102" s="308"/>
      <c r="V102" s="308"/>
      <c r="W102" s="309">
        <v>0</v>
      </c>
      <c r="X102" s="179">
        <v>0</v>
      </c>
      <c r="Y102" s="179">
        <v>0</v>
      </c>
      <c r="Z102" s="179"/>
      <c r="AA102" s="179"/>
      <c r="AB102" s="308"/>
      <c r="AC102" s="304"/>
    </row>
    <row r="103" spans="1:29" ht="15" hidden="1">
      <c r="A103" s="271" t="s">
        <v>116</v>
      </c>
      <c r="B103" s="305"/>
      <c r="C103" s="179"/>
      <c r="D103" s="179"/>
      <c r="E103" s="179"/>
      <c r="F103" s="179"/>
      <c r="G103" s="179"/>
      <c r="H103" s="304"/>
      <c r="I103" s="309"/>
      <c r="J103" s="179"/>
      <c r="K103" s="179"/>
      <c r="L103" s="179"/>
      <c r="M103" s="179"/>
      <c r="N103" s="308"/>
      <c r="O103" s="308"/>
      <c r="P103" s="309">
        <v>20</v>
      </c>
      <c r="Q103" s="179">
        <v>8</v>
      </c>
      <c r="R103" s="179">
        <v>20</v>
      </c>
      <c r="S103" s="179">
        <v>4</v>
      </c>
      <c r="T103" s="179">
        <v>4</v>
      </c>
      <c r="U103" s="308">
        <f>+P103/R103</f>
        <v>1</v>
      </c>
      <c r="V103" s="304">
        <f>+Q103/R103</f>
        <v>0.4</v>
      </c>
      <c r="W103" s="309">
        <v>7</v>
      </c>
      <c r="X103" s="179">
        <v>6</v>
      </c>
      <c r="Y103" s="179">
        <v>20</v>
      </c>
      <c r="Z103" s="179">
        <v>4</v>
      </c>
      <c r="AA103" s="179">
        <v>4</v>
      </c>
      <c r="AB103" s="308">
        <f>+W103/Y103</f>
        <v>0.35</v>
      </c>
      <c r="AC103" s="304">
        <f>+X103/Y103</f>
        <v>0.3</v>
      </c>
    </row>
    <row r="104" spans="1:29" s="180" customFormat="1" ht="15" hidden="1">
      <c r="A104" s="271" t="s">
        <v>73</v>
      </c>
      <c r="B104" s="305"/>
      <c r="C104" s="181"/>
      <c r="D104" s="181"/>
      <c r="E104" s="181"/>
      <c r="F104" s="181"/>
      <c r="G104" s="181"/>
      <c r="H104" s="325"/>
      <c r="I104" s="305">
        <v>34</v>
      </c>
      <c r="J104" s="181">
        <v>14</v>
      </c>
      <c r="K104" s="181">
        <v>5</v>
      </c>
      <c r="L104" s="181">
        <v>5</v>
      </c>
      <c r="M104" s="181">
        <v>3</v>
      </c>
      <c r="N104" s="308">
        <f t="shared" ref="N104:N110" si="28">+I104/K104</f>
        <v>6.8</v>
      </c>
      <c r="O104" s="304">
        <f t="shared" ref="O104:O110" si="29">+J104/K104</f>
        <v>2.8</v>
      </c>
      <c r="P104" s="305"/>
      <c r="Q104" s="181"/>
      <c r="R104" s="181"/>
      <c r="S104" s="181"/>
      <c r="T104" s="181"/>
      <c r="U104" s="308"/>
      <c r="V104" s="304"/>
      <c r="W104" s="305"/>
      <c r="X104" s="181"/>
      <c r="Y104" s="181"/>
      <c r="Z104" s="181"/>
      <c r="AA104" s="181"/>
      <c r="AB104" s="308"/>
      <c r="AC104" s="304"/>
    </row>
    <row r="105" spans="1:29" s="180" customFormat="1" ht="15" hidden="1">
      <c r="A105" s="271" t="s">
        <v>117</v>
      </c>
      <c r="B105" s="305"/>
      <c r="C105" s="181"/>
      <c r="D105" s="181"/>
      <c r="E105" s="181"/>
      <c r="F105" s="181"/>
      <c r="G105" s="181"/>
      <c r="H105" s="325"/>
      <c r="I105" s="305">
        <v>15</v>
      </c>
      <c r="J105" s="181">
        <v>9</v>
      </c>
      <c r="K105" s="181">
        <v>20</v>
      </c>
      <c r="L105" s="181">
        <v>3</v>
      </c>
      <c r="M105" s="181">
        <v>2</v>
      </c>
      <c r="N105" s="308">
        <f t="shared" si="28"/>
        <v>0.75</v>
      </c>
      <c r="O105" s="304">
        <f t="shared" si="29"/>
        <v>0.45</v>
      </c>
      <c r="P105" s="305"/>
      <c r="Q105" s="181"/>
      <c r="R105" s="181"/>
      <c r="S105" s="181"/>
      <c r="T105" s="181"/>
      <c r="U105" s="308"/>
      <c r="V105" s="304"/>
      <c r="W105" s="305"/>
      <c r="X105" s="181"/>
      <c r="Y105" s="181"/>
      <c r="Z105" s="181"/>
      <c r="AA105" s="181"/>
      <c r="AB105" s="308"/>
      <c r="AC105" s="304"/>
    </row>
    <row r="106" spans="1:29" s="180" customFormat="1" ht="15" hidden="1">
      <c r="A106" s="271" t="s">
        <v>118</v>
      </c>
      <c r="B106" s="305"/>
      <c r="C106" s="181"/>
      <c r="D106" s="181"/>
      <c r="E106" s="181"/>
      <c r="F106" s="181"/>
      <c r="G106" s="181"/>
      <c r="H106" s="325"/>
      <c r="I106" s="305">
        <v>33</v>
      </c>
      <c r="J106" s="181">
        <v>19</v>
      </c>
      <c r="K106" s="181">
        <v>40</v>
      </c>
      <c r="L106" s="181">
        <v>9</v>
      </c>
      <c r="M106" s="181">
        <v>8</v>
      </c>
      <c r="N106" s="308">
        <f t="shared" si="28"/>
        <v>0.82499999999999996</v>
      </c>
      <c r="O106" s="304">
        <f t="shared" si="29"/>
        <v>0.47499999999999998</v>
      </c>
      <c r="P106" s="305">
        <v>35</v>
      </c>
      <c r="Q106" s="181">
        <v>18</v>
      </c>
      <c r="R106" s="181">
        <v>40</v>
      </c>
      <c r="S106" s="181">
        <v>10</v>
      </c>
      <c r="T106" s="181">
        <v>9</v>
      </c>
      <c r="U106" s="308">
        <f>+P106/R106</f>
        <v>0.875</v>
      </c>
      <c r="V106" s="304">
        <f>+Q106/R106</f>
        <v>0.45</v>
      </c>
      <c r="W106" s="305">
        <v>32</v>
      </c>
      <c r="X106" s="181">
        <v>19</v>
      </c>
      <c r="Y106" s="181">
        <v>40</v>
      </c>
      <c r="Z106" s="181">
        <v>15</v>
      </c>
      <c r="AA106" s="181">
        <v>14</v>
      </c>
      <c r="AB106" s="308">
        <f>+W106/Y106</f>
        <v>0.8</v>
      </c>
      <c r="AC106" s="304">
        <f>+X106/Y106</f>
        <v>0.47499999999999998</v>
      </c>
    </row>
    <row r="107" spans="1:29" s="180" customFormat="1" ht="15" hidden="1">
      <c r="A107" s="271" t="s">
        <v>119</v>
      </c>
      <c r="B107" s="305"/>
      <c r="C107" s="181"/>
      <c r="D107" s="181"/>
      <c r="E107" s="181"/>
      <c r="F107" s="181"/>
      <c r="G107" s="181"/>
      <c r="H107" s="325"/>
      <c r="I107" s="305">
        <v>42</v>
      </c>
      <c r="J107" s="181">
        <v>23</v>
      </c>
      <c r="K107" s="181">
        <v>20</v>
      </c>
      <c r="L107" s="181">
        <v>15</v>
      </c>
      <c r="M107" s="181">
        <v>14</v>
      </c>
      <c r="N107" s="308">
        <f t="shared" si="28"/>
        <v>2.1</v>
      </c>
      <c r="O107" s="304">
        <f t="shared" si="29"/>
        <v>1.1499999999999999</v>
      </c>
      <c r="P107" s="305">
        <v>34</v>
      </c>
      <c r="Q107" s="181">
        <v>20</v>
      </c>
      <c r="R107" s="181">
        <v>20</v>
      </c>
      <c r="S107" s="181">
        <v>12</v>
      </c>
      <c r="T107" s="181">
        <v>9</v>
      </c>
      <c r="U107" s="308">
        <f>+P107/R107</f>
        <v>1.7</v>
      </c>
      <c r="V107" s="304">
        <f>+Q107/R107</f>
        <v>1</v>
      </c>
      <c r="W107" s="305">
        <v>38</v>
      </c>
      <c r="X107" s="181">
        <v>15</v>
      </c>
      <c r="Y107" s="181">
        <v>20</v>
      </c>
      <c r="Z107" s="181">
        <v>11</v>
      </c>
      <c r="AA107" s="181">
        <v>8</v>
      </c>
      <c r="AB107" s="308">
        <f>+W107/Y107</f>
        <v>1.9</v>
      </c>
      <c r="AC107" s="304">
        <f>+X107/Y107</f>
        <v>0.75</v>
      </c>
    </row>
    <row r="108" spans="1:29" ht="15" hidden="1">
      <c r="A108" s="271" t="s">
        <v>120</v>
      </c>
      <c r="B108" s="309">
        <f>+Arkisto!N103</f>
        <v>217</v>
      </c>
      <c r="C108" s="179">
        <f>+Arkisto!P103</f>
        <v>50</v>
      </c>
      <c r="D108" s="179">
        <f>+Arkisto!O103</f>
        <v>50</v>
      </c>
      <c r="E108" s="179">
        <v>45</v>
      </c>
      <c r="F108" s="179">
        <v>43</v>
      </c>
      <c r="G108" s="308">
        <f>+B108/D108</f>
        <v>4.34</v>
      </c>
      <c r="H108" s="304">
        <f>+C108/D108</f>
        <v>1</v>
      </c>
      <c r="I108" s="309">
        <v>210</v>
      </c>
      <c r="J108" s="179">
        <v>44</v>
      </c>
      <c r="K108" s="179">
        <v>55</v>
      </c>
      <c r="L108" s="179">
        <v>49</v>
      </c>
      <c r="M108" s="179">
        <v>48</v>
      </c>
      <c r="N108" s="308">
        <f t="shared" si="28"/>
        <v>3.8181818181818183</v>
      </c>
      <c r="O108" s="304">
        <f t="shared" si="29"/>
        <v>0.8</v>
      </c>
      <c r="P108" s="309"/>
      <c r="Q108" s="179"/>
      <c r="R108" s="179"/>
      <c r="S108" s="179"/>
      <c r="T108" s="179"/>
      <c r="U108" s="308"/>
      <c r="V108" s="304"/>
      <c r="W108" s="309"/>
      <c r="X108" s="179"/>
      <c r="Y108" s="179"/>
      <c r="Z108" s="179"/>
      <c r="AA108" s="179"/>
      <c r="AB108" s="308"/>
      <c r="AC108" s="304"/>
    </row>
    <row r="109" spans="1:29" ht="15" hidden="1">
      <c r="A109" s="271" t="s">
        <v>121</v>
      </c>
      <c r="B109" s="309">
        <f>+Arkisto!N104</f>
        <v>293</v>
      </c>
      <c r="C109" s="179">
        <f>+Arkisto!P104</f>
        <v>91</v>
      </c>
      <c r="D109" s="179">
        <f>+Arkisto!O104</f>
        <v>100</v>
      </c>
      <c r="E109" s="179">
        <v>65</v>
      </c>
      <c r="F109" s="179">
        <v>63</v>
      </c>
      <c r="G109" s="308">
        <f>+B109/D109</f>
        <v>2.93</v>
      </c>
      <c r="H109" s="304">
        <f>+C109/D109</f>
        <v>0.91</v>
      </c>
      <c r="I109" s="309">
        <v>296</v>
      </c>
      <c r="J109" s="179">
        <v>99</v>
      </c>
      <c r="K109" s="179">
        <v>95</v>
      </c>
      <c r="L109" s="179">
        <v>62</v>
      </c>
      <c r="M109" s="179">
        <v>59</v>
      </c>
      <c r="N109" s="308">
        <f t="shared" si="28"/>
        <v>3.1157894736842104</v>
      </c>
      <c r="O109" s="304">
        <f t="shared" si="29"/>
        <v>1.0421052631578946</v>
      </c>
      <c r="P109" s="309">
        <v>347</v>
      </c>
      <c r="Q109" s="179">
        <v>105</v>
      </c>
      <c r="R109" s="179">
        <v>95</v>
      </c>
      <c r="S109" s="179">
        <v>103</v>
      </c>
      <c r="T109" s="179">
        <v>92</v>
      </c>
      <c r="U109" s="308">
        <f>+P109/R109</f>
        <v>3.6526315789473682</v>
      </c>
      <c r="V109" s="304">
        <f>+Q109/R109</f>
        <v>1.1052631578947369</v>
      </c>
      <c r="W109" s="309">
        <v>480</v>
      </c>
      <c r="X109" s="179">
        <v>138</v>
      </c>
      <c r="Y109" s="179">
        <v>95</v>
      </c>
      <c r="Z109" s="179">
        <v>105</v>
      </c>
      <c r="AA109" s="179">
        <v>98</v>
      </c>
      <c r="AB109" s="308">
        <f>+W109/Y109</f>
        <v>5.0526315789473681</v>
      </c>
      <c r="AC109" s="304">
        <f>+X109/Y109</f>
        <v>1.4526315789473685</v>
      </c>
    </row>
    <row r="110" spans="1:29" ht="15.75" hidden="1" thickBot="1">
      <c r="A110" s="271" t="s">
        <v>122</v>
      </c>
      <c r="B110" s="343">
        <f>+Arkisto!N105</f>
        <v>240</v>
      </c>
      <c r="C110" s="341">
        <f>+Arkisto!P105</f>
        <v>76</v>
      </c>
      <c r="D110" s="341">
        <f>+Arkisto!O105</f>
        <v>50</v>
      </c>
      <c r="E110" s="341">
        <v>50</v>
      </c>
      <c r="F110" s="341">
        <v>53</v>
      </c>
      <c r="G110" s="341">
        <f>+B110/D110</f>
        <v>4.8</v>
      </c>
      <c r="H110" s="342">
        <f>+C110/D110</f>
        <v>1.52</v>
      </c>
      <c r="I110" s="343">
        <v>261</v>
      </c>
      <c r="J110" s="341">
        <v>77</v>
      </c>
      <c r="K110" s="341">
        <v>55</v>
      </c>
      <c r="L110" s="341">
        <v>57</v>
      </c>
      <c r="M110" s="341">
        <v>55</v>
      </c>
      <c r="N110" s="344">
        <f t="shared" si="28"/>
        <v>4.7454545454545451</v>
      </c>
      <c r="O110" s="342">
        <f t="shared" si="29"/>
        <v>1.4</v>
      </c>
      <c r="P110" s="343">
        <v>345</v>
      </c>
      <c r="Q110" s="341">
        <v>87</v>
      </c>
      <c r="R110" s="341">
        <v>55</v>
      </c>
      <c r="S110" s="341">
        <v>62</v>
      </c>
      <c r="T110" s="341">
        <v>59</v>
      </c>
      <c r="U110" s="344">
        <f>+P110/R110</f>
        <v>6.2727272727272725</v>
      </c>
      <c r="V110" s="342">
        <f>+Q110/R110</f>
        <v>1.5818181818181818</v>
      </c>
      <c r="W110" s="343">
        <v>400</v>
      </c>
      <c r="X110" s="341">
        <v>103</v>
      </c>
      <c r="Y110" s="341">
        <v>60</v>
      </c>
      <c r="Z110" s="341">
        <v>66</v>
      </c>
      <c r="AA110" s="341">
        <v>61</v>
      </c>
      <c r="AB110" s="344">
        <f>+W110/Y110</f>
        <v>6.666666666666667</v>
      </c>
      <c r="AC110" s="342">
        <f>+X110/Y110</f>
        <v>1.7166666666666666</v>
      </c>
    </row>
    <row r="112" spans="1:29">
      <c r="B112">
        <f>B45+B53</f>
        <v>465</v>
      </c>
    </row>
    <row r="114" spans="1:1" ht="15">
      <c r="A114" s="1"/>
    </row>
    <row r="115" spans="1:1" ht="15">
      <c r="A115" s="265" t="s">
        <v>123</v>
      </c>
    </row>
    <row r="116" spans="1:1" ht="30">
      <c r="A116" s="265" t="s">
        <v>124</v>
      </c>
    </row>
    <row r="117" spans="1:1" ht="15">
      <c r="A117" s="1"/>
    </row>
    <row r="118" spans="1:1" ht="15">
      <c r="A118" s="1"/>
    </row>
    <row r="119" spans="1:1" ht="15">
      <c r="A119" s="1"/>
    </row>
    <row r="120" spans="1:1" ht="15">
      <c r="A120" s="1"/>
    </row>
    <row r="121" spans="1:1" ht="15">
      <c r="A121" s="1"/>
    </row>
    <row r="122" spans="1:1" ht="15">
      <c r="A122" s="1"/>
    </row>
    <row r="123" spans="1:1" ht="15">
      <c r="A123" s="1"/>
    </row>
    <row r="124" spans="1:1" ht="15">
      <c r="A124" s="1"/>
    </row>
    <row r="125" spans="1:1" ht="15">
      <c r="A125" s="1"/>
    </row>
    <row r="126" spans="1:1" ht="15">
      <c r="A126" s="1"/>
    </row>
    <row r="127" spans="1:1" ht="15">
      <c r="A127" s="1"/>
    </row>
    <row r="128" spans="1:1" ht="15">
      <c r="A128" s="1"/>
    </row>
    <row r="129" spans="1:1" ht="15">
      <c r="A129" s="1"/>
    </row>
    <row r="130" spans="1:1" ht="15">
      <c r="A130" s="1"/>
    </row>
    <row r="131" spans="1:1" ht="15">
      <c r="A131" s="1"/>
    </row>
    <row r="132" spans="1:1" ht="15">
      <c r="A132" s="1"/>
    </row>
    <row r="133" spans="1:1" ht="15">
      <c r="A133" s="1"/>
    </row>
    <row r="134" spans="1:1" ht="15">
      <c r="A134" s="1"/>
    </row>
    <row r="135" spans="1:1" ht="15">
      <c r="A135" s="1"/>
    </row>
    <row r="136" spans="1:1" ht="15">
      <c r="A136" s="1"/>
    </row>
    <row r="137" spans="1:1" ht="15">
      <c r="A137" s="1"/>
    </row>
    <row r="138" spans="1:1" ht="15">
      <c r="A138" s="1"/>
    </row>
    <row r="139" spans="1:1" ht="15">
      <c r="A139" s="1"/>
    </row>
    <row r="140" spans="1:1" ht="15">
      <c r="A140" s="1"/>
    </row>
    <row r="141" spans="1:1" ht="15">
      <c r="A141" s="1"/>
    </row>
    <row r="142" spans="1:1" ht="15">
      <c r="A142" s="1"/>
    </row>
    <row r="143" spans="1:1" ht="15">
      <c r="A143" s="1"/>
    </row>
    <row r="144" spans="1:1" ht="15">
      <c r="A144" s="1"/>
    </row>
    <row r="145" spans="1:1" ht="15">
      <c r="A145" s="1"/>
    </row>
    <row r="146" spans="1:1" ht="15">
      <c r="A146" s="1"/>
    </row>
    <row r="147" spans="1:1" ht="15">
      <c r="A147" s="1"/>
    </row>
    <row r="148" spans="1:1" ht="15">
      <c r="A148" s="1"/>
    </row>
    <row r="149" spans="1:1" ht="15">
      <c r="A149" s="1"/>
    </row>
    <row r="150" spans="1:1" ht="15">
      <c r="A150" s="1"/>
    </row>
    <row r="151" spans="1:1" ht="15">
      <c r="A151" s="1"/>
    </row>
    <row r="152" spans="1:1" ht="15">
      <c r="A152" s="1"/>
    </row>
    <row r="153" spans="1:1" ht="15">
      <c r="A153" s="1"/>
    </row>
    <row r="154" spans="1:1" ht="15">
      <c r="A154" s="1"/>
    </row>
    <row r="155" spans="1:1" ht="15">
      <c r="A155" s="1"/>
    </row>
    <row r="156" spans="1:1" ht="15">
      <c r="A156" s="1"/>
    </row>
    <row r="157" spans="1:1" ht="15">
      <c r="A157" s="1"/>
    </row>
    <row r="158" spans="1:1" ht="15">
      <c r="A158" s="1"/>
    </row>
    <row r="159" spans="1:1" ht="15">
      <c r="A159" s="1"/>
    </row>
    <row r="160" spans="1:1" ht="15">
      <c r="A160" s="1"/>
    </row>
    <row r="161" spans="1:1" ht="15">
      <c r="A161" s="1"/>
    </row>
    <row r="162" spans="1:1" ht="15">
      <c r="A162" s="1"/>
    </row>
    <row r="163" spans="1:1" ht="15">
      <c r="A163" s="1"/>
    </row>
    <row r="164" spans="1:1" ht="15">
      <c r="A164" s="1"/>
    </row>
    <row r="165" spans="1:1" ht="15">
      <c r="A165" s="1"/>
    </row>
    <row r="166" spans="1:1" ht="15">
      <c r="A166" s="1"/>
    </row>
    <row r="167" spans="1:1" ht="15">
      <c r="A167" s="1"/>
    </row>
    <row r="168" spans="1:1" ht="15">
      <c r="A168" s="1"/>
    </row>
    <row r="169" spans="1:1" ht="15">
      <c r="A169" s="1"/>
    </row>
    <row r="170" spans="1:1" ht="15">
      <c r="A170" s="1"/>
    </row>
    <row r="171" spans="1:1" ht="15">
      <c r="A171" s="1"/>
    </row>
    <row r="172" spans="1:1" ht="15">
      <c r="A172" s="1"/>
    </row>
    <row r="173" spans="1:1" ht="15">
      <c r="A173" s="1"/>
    </row>
    <row r="174" spans="1:1" ht="15">
      <c r="A174" s="1"/>
    </row>
    <row r="175" spans="1:1" ht="15">
      <c r="A175" s="1"/>
    </row>
    <row r="176" spans="1:1" ht="15">
      <c r="A176" s="1"/>
    </row>
    <row r="177" spans="1:1" ht="15">
      <c r="A177" s="1"/>
    </row>
    <row r="178" spans="1:1" ht="15">
      <c r="A178" s="1"/>
    </row>
    <row r="179" spans="1:1" ht="15">
      <c r="A179" s="1"/>
    </row>
    <row r="180" spans="1:1" ht="15">
      <c r="A180" s="1"/>
    </row>
    <row r="181" spans="1:1" ht="15">
      <c r="A181" s="1"/>
    </row>
    <row r="182" spans="1:1" ht="15">
      <c r="A182" s="1"/>
    </row>
    <row r="183" spans="1:1" ht="15">
      <c r="A183" s="1"/>
    </row>
    <row r="184" spans="1:1" ht="15">
      <c r="A184" s="1"/>
    </row>
    <row r="185" spans="1:1" ht="15">
      <c r="A185" s="1"/>
    </row>
    <row r="186" spans="1:1" ht="15">
      <c r="A186" s="1"/>
    </row>
    <row r="187" spans="1:1" ht="15">
      <c r="A187" s="1"/>
    </row>
    <row r="188" spans="1:1" ht="15">
      <c r="A188" s="1"/>
    </row>
    <row r="189" spans="1:1" ht="15">
      <c r="A189" s="1"/>
    </row>
    <row r="190" spans="1:1" ht="15">
      <c r="A190" s="1"/>
    </row>
    <row r="191" spans="1:1" ht="15">
      <c r="A191" s="1"/>
    </row>
    <row r="192" spans="1:1" ht="15">
      <c r="A192" s="1"/>
    </row>
    <row r="193" spans="1:1" ht="15">
      <c r="A193" s="1"/>
    </row>
    <row r="194" spans="1:1" ht="15">
      <c r="A194" s="1"/>
    </row>
    <row r="195" spans="1:1" ht="15">
      <c r="A195" s="1"/>
    </row>
    <row r="196" spans="1:1" ht="15">
      <c r="A196" s="1"/>
    </row>
    <row r="197" spans="1:1" ht="15">
      <c r="A197" s="1"/>
    </row>
    <row r="198" spans="1:1" ht="15">
      <c r="A198" s="1"/>
    </row>
    <row r="199" spans="1:1" ht="15">
      <c r="A199" s="1"/>
    </row>
    <row r="200" spans="1:1" ht="15">
      <c r="A200" s="1"/>
    </row>
    <row r="201" spans="1:1" ht="15">
      <c r="A201" s="1"/>
    </row>
    <row r="202" spans="1:1" ht="15">
      <c r="A202" s="1"/>
    </row>
    <row r="203" spans="1:1" ht="15">
      <c r="A203" s="1"/>
    </row>
    <row r="204" spans="1:1" ht="15">
      <c r="A204" s="1"/>
    </row>
    <row r="205" spans="1:1" ht="15">
      <c r="A205" s="1"/>
    </row>
    <row r="206" spans="1:1" ht="15">
      <c r="A206" s="1"/>
    </row>
    <row r="207" spans="1:1" ht="15">
      <c r="A207" s="1"/>
    </row>
    <row r="208" spans="1:1" ht="15">
      <c r="A208" s="1"/>
    </row>
    <row r="209" spans="1:1" ht="15">
      <c r="A209" s="1"/>
    </row>
    <row r="210" spans="1:1" ht="15">
      <c r="A210" s="1"/>
    </row>
    <row r="211" spans="1:1" ht="15">
      <c r="A211" s="1"/>
    </row>
    <row r="212" spans="1:1" ht="15">
      <c r="A212" s="1"/>
    </row>
    <row r="213" spans="1:1" ht="15">
      <c r="A213" s="1"/>
    </row>
    <row r="214" spans="1:1" ht="15">
      <c r="A214" s="1"/>
    </row>
    <row r="215" spans="1:1" ht="15">
      <c r="A215" s="1"/>
    </row>
    <row r="216" spans="1:1" ht="15">
      <c r="A216" s="1"/>
    </row>
    <row r="217" spans="1:1" ht="15">
      <c r="A217" s="1"/>
    </row>
    <row r="218" spans="1:1" ht="15">
      <c r="A218" s="1"/>
    </row>
    <row r="219" spans="1:1" ht="15">
      <c r="A219" s="1"/>
    </row>
    <row r="220" spans="1:1" ht="15">
      <c r="A220" s="1"/>
    </row>
    <row r="221" spans="1:1" ht="15">
      <c r="A221" s="1"/>
    </row>
    <row r="222" spans="1:1" ht="15">
      <c r="A222" s="1"/>
    </row>
    <row r="223" spans="1:1" ht="15">
      <c r="A223" s="1"/>
    </row>
    <row r="224" spans="1:1" ht="15">
      <c r="A224" s="1"/>
    </row>
    <row r="225" spans="1:1" ht="15">
      <c r="A225" s="1"/>
    </row>
    <row r="226" spans="1:1" ht="15">
      <c r="A226" s="1"/>
    </row>
    <row r="227" spans="1:1" ht="15">
      <c r="A227" s="1"/>
    </row>
    <row r="228" spans="1:1" ht="15">
      <c r="A228" s="1"/>
    </row>
    <row r="229" spans="1:1" ht="15">
      <c r="A229" s="1"/>
    </row>
    <row r="230" spans="1:1" ht="15">
      <c r="A230" s="1"/>
    </row>
    <row r="231" spans="1:1" ht="15">
      <c r="A231" s="1"/>
    </row>
    <row r="232" spans="1:1" ht="15">
      <c r="A232" s="1"/>
    </row>
    <row r="233" spans="1:1" ht="15">
      <c r="A233" s="1"/>
    </row>
    <row r="234" spans="1:1" ht="15">
      <c r="A234" s="1"/>
    </row>
    <row r="235" spans="1:1" ht="15">
      <c r="A235" s="1"/>
    </row>
    <row r="236" spans="1:1" ht="15">
      <c r="A236" s="1"/>
    </row>
    <row r="237" spans="1:1" ht="15">
      <c r="A237" s="1"/>
    </row>
    <row r="238" spans="1:1" ht="15">
      <c r="A238" s="1"/>
    </row>
    <row r="239" spans="1:1" ht="15">
      <c r="A239" s="1"/>
    </row>
    <row r="240" spans="1:1" ht="15">
      <c r="A240" s="1"/>
    </row>
    <row r="241" spans="1:1" ht="15">
      <c r="A241" s="1"/>
    </row>
    <row r="242" spans="1:1" ht="15">
      <c r="A242" s="1"/>
    </row>
    <row r="243" spans="1:1" ht="15">
      <c r="A243" s="1"/>
    </row>
    <row r="244" spans="1:1" ht="15">
      <c r="A244" s="1"/>
    </row>
    <row r="245" spans="1:1" ht="15">
      <c r="A245" s="1"/>
    </row>
    <row r="246" spans="1:1" ht="15">
      <c r="A246" s="1"/>
    </row>
    <row r="247" spans="1:1" ht="15">
      <c r="A247" s="1"/>
    </row>
    <row r="248" spans="1:1" ht="15">
      <c r="A248" s="1"/>
    </row>
    <row r="249" spans="1:1" ht="15">
      <c r="A249" s="1"/>
    </row>
    <row r="250" spans="1:1" ht="15">
      <c r="A250" s="1"/>
    </row>
    <row r="251" spans="1:1" ht="15">
      <c r="A251" s="1"/>
    </row>
    <row r="252" spans="1:1" ht="15">
      <c r="A252" s="1"/>
    </row>
    <row r="253" spans="1:1" ht="15">
      <c r="A253" s="1"/>
    </row>
    <row r="254" spans="1:1" ht="15">
      <c r="A254" s="1"/>
    </row>
    <row r="255" spans="1:1" ht="15">
      <c r="A255" s="1"/>
    </row>
    <row r="256" spans="1:1" ht="15">
      <c r="A256" s="1"/>
    </row>
    <row r="257" spans="1:1" ht="15">
      <c r="A257" s="1"/>
    </row>
    <row r="258" spans="1:1" ht="15">
      <c r="A258" s="1"/>
    </row>
    <row r="259" spans="1:1" ht="15">
      <c r="A259" s="1"/>
    </row>
    <row r="260" spans="1:1" ht="15">
      <c r="A260" s="1"/>
    </row>
    <row r="261" spans="1:1" ht="15">
      <c r="A261" s="1"/>
    </row>
    <row r="262" spans="1:1" ht="15">
      <c r="A262" s="1"/>
    </row>
    <row r="263" spans="1:1" ht="15">
      <c r="A263" s="1"/>
    </row>
    <row r="264" spans="1:1" ht="15">
      <c r="A264" s="1"/>
    </row>
    <row r="265" spans="1:1" ht="15">
      <c r="A265" s="1"/>
    </row>
    <row r="266" spans="1:1" ht="15">
      <c r="A266" s="1"/>
    </row>
    <row r="267" spans="1:1" ht="15">
      <c r="A267" s="1"/>
    </row>
    <row r="268" spans="1:1" ht="15">
      <c r="A268" s="1"/>
    </row>
    <row r="269" spans="1:1" ht="15">
      <c r="A269" s="1"/>
    </row>
    <row r="270" spans="1:1" ht="15">
      <c r="A270" s="1"/>
    </row>
    <row r="271" spans="1:1" ht="15">
      <c r="A271" s="1"/>
    </row>
    <row r="272" spans="1:1" ht="15">
      <c r="A272" s="1"/>
    </row>
    <row r="273" spans="1:1" ht="15">
      <c r="A273" s="1"/>
    </row>
    <row r="274" spans="1:1" ht="15">
      <c r="A274" s="1"/>
    </row>
    <row r="275" spans="1:1" ht="15">
      <c r="A275" s="1"/>
    </row>
    <row r="276" spans="1:1" ht="15">
      <c r="A276" s="1"/>
    </row>
    <row r="277" spans="1:1" ht="15">
      <c r="A277" s="1"/>
    </row>
    <row r="278" spans="1:1" ht="15">
      <c r="A278" s="1"/>
    </row>
    <row r="279" spans="1:1" ht="15">
      <c r="A279" s="1"/>
    </row>
    <row r="280" spans="1:1" ht="15">
      <c r="A280" s="1"/>
    </row>
    <row r="281" spans="1:1" ht="15">
      <c r="A281" s="1"/>
    </row>
    <row r="282" spans="1:1" ht="15">
      <c r="A282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DB1B-9C8C-4337-82D4-4EF5FE44DBC9}">
  <dimension ref="A1:M13"/>
  <sheetViews>
    <sheetView workbookViewId="0">
      <selection activeCell="J16" sqref="J16"/>
    </sheetView>
  </sheetViews>
  <sheetFormatPr defaultRowHeight="12.75"/>
  <cols>
    <col min="1" max="1" width="53.42578125" bestFit="1" customWidth="1"/>
    <col min="2" max="2" width="12.140625" customWidth="1"/>
    <col min="3" max="3" width="9.28515625" customWidth="1"/>
    <col min="4" max="4" width="14.140625" customWidth="1"/>
    <col min="5" max="5" width="11.7109375" bestFit="1" customWidth="1"/>
    <col min="6" max="6" width="11.85546875" customWidth="1"/>
    <col min="7" max="7" width="14.140625" customWidth="1"/>
    <col min="8" max="8" width="13" customWidth="1"/>
    <col min="9" max="9" width="9.85546875" customWidth="1"/>
    <col min="10" max="10" width="14.42578125" customWidth="1"/>
    <col min="11" max="11" width="11.140625" customWidth="1"/>
    <col min="12" max="12" width="13" customWidth="1"/>
    <col min="13" max="13" width="14.140625" customWidth="1"/>
  </cols>
  <sheetData>
    <row r="1" spans="1:13">
      <c r="A1" s="444" t="s">
        <v>219</v>
      </c>
      <c r="B1" s="444"/>
    </row>
    <row r="2" spans="1:13" ht="25.5">
      <c r="A2" s="445" t="s">
        <v>220</v>
      </c>
      <c r="B2" s="445"/>
    </row>
    <row r="3" spans="1:13">
      <c r="A3" s="34" t="s">
        <v>3</v>
      </c>
      <c r="B3" s="475">
        <v>2019</v>
      </c>
      <c r="C3" s="476"/>
      <c r="D3" s="476"/>
      <c r="E3" s="476"/>
      <c r="F3" s="476"/>
      <c r="G3" s="477"/>
      <c r="H3" s="474">
        <v>2020</v>
      </c>
      <c r="I3" s="474"/>
      <c r="J3" s="474"/>
      <c r="K3" s="474"/>
      <c r="L3" s="474"/>
      <c r="M3" s="474"/>
    </row>
    <row r="4" spans="1:13" s="447" customFormat="1" ht="42" customHeight="1">
      <c r="A4" s="446"/>
      <c r="B4" s="448" t="s">
        <v>221</v>
      </c>
      <c r="C4" s="448" t="s">
        <v>222</v>
      </c>
      <c r="D4" s="448" t="s">
        <v>224</v>
      </c>
      <c r="E4" s="448" t="s">
        <v>223</v>
      </c>
      <c r="F4" s="448" t="s">
        <v>225</v>
      </c>
      <c r="G4" s="448" t="s">
        <v>226</v>
      </c>
      <c r="H4" s="471" t="s">
        <v>221</v>
      </c>
      <c r="I4" s="470" t="s">
        <v>222</v>
      </c>
      <c r="J4" s="470" t="s">
        <v>224</v>
      </c>
      <c r="K4" s="470" t="s">
        <v>223</v>
      </c>
      <c r="L4" s="470" t="s">
        <v>225</v>
      </c>
      <c r="M4" s="470" t="s">
        <v>226</v>
      </c>
    </row>
    <row r="5" spans="1:13">
      <c r="A5" s="461" t="s">
        <v>50</v>
      </c>
      <c r="B5" s="450"/>
      <c r="C5" s="451"/>
      <c r="D5" s="451"/>
      <c r="E5" s="451"/>
      <c r="F5" s="451"/>
      <c r="G5" s="452"/>
      <c r="H5" s="264"/>
      <c r="I5" s="264"/>
      <c r="J5" s="264"/>
      <c r="K5" s="264"/>
    </row>
    <row r="6" spans="1:13" ht="12" customHeight="1">
      <c r="A6" s="455" t="s">
        <v>51</v>
      </c>
      <c r="B6" s="455">
        <v>462</v>
      </c>
      <c r="C6" s="464">
        <v>8</v>
      </c>
      <c r="D6" s="464">
        <v>20</v>
      </c>
      <c r="E6" s="464">
        <v>5</v>
      </c>
      <c r="F6" s="464">
        <v>7</v>
      </c>
      <c r="G6" s="464">
        <v>7</v>
      </c>
    </row>
    <row r="7" spans="1:13">
      <c r="A7" s="465"/>
      <c r="B7" s="465"/>
      <c r="C7" s="466"/>
      <c r="D7" s="466"/>
      <c r="E7" s="466"/>
      <c r="F7" s="466"/>
      <c r="G7" s="467"/>
    </row>
    <row r="8" spans="1:13">
      <c r="A8" s="456" t="s">
        <v>56</v>
      </c>
      <c r="B8" s="456"/>
      <c r="C8" s="468"/>
      <c r="D8" s="468"/>
      <c r="E8" s="468"/>
      <c r="F8" s="468"/>
      <c r="G8" s="469"/>
    </row>
    <row r="9" spans="1:13">
      <c r="A9" s="456" t="s">
        <v>57</v>
      </c>
      <c r="B9" s="457">
        <v>603</v>
      </c>
      <c r="C9" s="457">
        <v>0</v>
      </c>
      <c r="D9" s="457">
        <v>51</v>
      </c>
      <c r="E9" s="457">
        <v>2</v>
      </c>
      <c r="F9" s="457">
        <v>0</v>
      </c>
      <c r="G9" s="457">
        <v>0</v>
      </c>
    </row>
    <row r="10" spans="1:13">
      <c r="A10" s="459"/>
      <c r="B10" s="458"/>
      <c r="C10" s="459"/>
      <c r="D10" s="459"/>
      <c r="E10" s="459"/>
      <c r="F10" s="459"/>
      <c r="G10" s="460"/>
    </row>
    <row r="11" spans="1:13">
      <c r="A11" s="461" t="s">
        <v>112</v>
      </c>
      <c r="B11" s="461"/>
      <c r="C11" s="462"/>
      <c r="D11" s="462"/>
      <c r="E11" s="462"/>
      <c r="F11" s="462"/>
      <c r="G11" s="463"/>
    </row>
    <row r="12" spans="1:13">
      <c r="A12" s="453" t="s">
        <v>218</v>
      </c>
      <c r="B12" s="453">
        <v>480</v>
      </c>
      <c r="C12" s="449">
        <v>9</v>
      </c>
      <c r="D12" s="449">
        <v>95</v>
      </c>
      <c r="E12" s="449">
        <v>10</v>
      </c>
      <c r="F12" s="449">
        <v>6</v>
      </c>
      <c r="G12" s="449">
        <v>6</v>
      </c>
    </row>
    <row r="13" spans="1:13">
      <c r="A13" s="454"/>
      <c r="B13" s="453"/>
      <c r="C13" s="472"/>
      <c r="D13" s="472"/>
      <c r="E13" s="472"/>
      <c r="F13" s="472"/>
      <c r="G13" s="473"/>
    </row>
  </sheetData>
  <mergeCells count="2">
    <mergeCell ref="H3:M3"/>
    <mergeCell ref="B3:G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4374-F205-4D52-9862-0A7543C5B7BE}">
  <dimension ref="A1:K12"/>
  <sheetViews>
    <sheetView zoomScaleNormal="100" workbookViewId="0">
      <selection activeCell="U6" sqref="U6"/>
    </sheetView>
  </sheetViews>
  <sheetFormatPr defaultRowHeight="12.75"/>
  <cols>
    <col min="1" max="1" width="45.42578125" customWidth="1"/>
    <col min="2" max="2" width="10.7109375" bestFit="1" customWidth="1"/>
    <col min="6" max="6" width="11.140625" customWidth="1"/>
    <col min="8" max="8" width="10.42578125" customWidth="1"/>
    <col min="10" max="10" width="9.85546875" bestFit="1" customWidth="1"/>
  </cols>
  <sheetData>
    <row r="1" spans="1:11">
      <c r="A1" s="33"/>
      <c r="B1" s="171">
        <v>2015</v>
      </c>
      <c r="C1" s="172"/>
      <c r="D1" s="171">
        <v>2016</v>
      </c>
      <c r="E1" s="172"/>
      <c r="F1" s="135">
        <v>2017</v>
      </c>
      <c r="G1" s="136"/>
      <c r="H1" s="142">
        <v>2018</v>
      </c>
      <c r="I1" s="143"/>
      <c r="J1" s="142">
        <v>2019</v>
      </c>
      <c r="K1" s="144"/>
    </row>
    <row r="2" spans="1:11" ht="25.5">
      <c r="B2" s="173" t="s">
        <v>4</v>
      </c>
      <c r="C2" s="174" t="s">
        <v>5</v>
      </c>
      <c r="D2" s="173" t="s">
        <v>4</v>
      </c>
      <c r="E2" s="174" t="s">
        <v>5</v>
      </c>
      <c r="F2" s="137" t="s">
        <v>4</v>
      </c>
      <c r="G2" s="138" t="s">
        <v>5</v>
      </c>
      <c r="H2" s="140" t="s">
        <v>4</v>
      </c>
      <c r="I2" s="141" t="s">
        <v>5</v>
      </c>
      <c r="J2" s="140" t="s">
        <v>4</v>
      </c>
      <c r="K2" s="145" t="s">
        <v>5</v>
      </c>
    </row>
    <row r="3" spans="1:11" ht="38.25" thickBot="1">
      <c r="A3" s="276" t="s">
        <v>125</v>
      </c>
      <c r="B3" s="349">
        <v>10171</v>
      </c>
      <c r="C3" s="350">
        <v>5112</v>
      </c>
      <c r="D3" s="349">
        <v>9594</v>
      </c>
      <c r="E3" s="350">
        <v>4856</v>
      </c>
      <c r="F3" s="349">
        <v>10527</v>
      </c>
      <c r="G3" s="350">
        <v>5566</v>
      </c>
      <c r="H3" s="349">
        <v>15376</v>
      </c>
      <c r="I3" s="350">
        <v>5836</v>
      </c>
      <c r="J3" s="349">
        <v>14872</v>
      </c>
      <c r="K3" s="351">
        <v>5501</v>
      </c>
    </row>
    <row r="4" spans="1:11" ht="15">
      <c r="A4" s="262" t="s">
        <v>126</v>
      </c>
      <c r="B4" s="352">
        <v>1603</v>
      </c>
      <c r="C4" s="352">
        <v>761</v>
      </c>
      <c r="D4" s="352">
        <v>1456</v>
      </c>
      <c r="E4" s="352">
        <v>683</v>
      </c>
      <c r="F4" s="352">
        <v>1646</v>
      </c>
      <c r="G4" s="352">
        <v>887</v>
      </c>
      <c r="H4" s="352">
        <v>2115</v>
      </c>
      <c r="I4" s="352">
        <v>1020</v>
      </c>
      <c r="J4" s="353">
        <v>1985</v>
      </c>
      <c r="K4" s="353">
        <v>925</v>
      </c>
    </row>
    <row r="5" spans="1:11" ht="15">
      <c r="A5" s="261" t="s">
        <v>127</v>
      </c>
      <c r="B5" s="354">
        <v>2340</v>
      </c>
      <c r="C5" s="354">
        <v>1021</v>
      </c>
      <c r="D5" s="354">
        <v>2185</v>
      </c>
      <c r="E5" s="354">
        <v>940</v>
      </c>
      <c r="F5" s="354">
        <v>2258</v>
      </c>
      <c r="G5" s="354">
        <v>1020</v>
      </c>
      <c r="H5" s="354">
        <v>2271</v>
      </c>
      <c r="I5" s="354">
        <v>1006</v>
      </c>
      <c r="J5" s="354">
        <v>2029</v>
      </c>
      <c r="K5" s="354">
        <v>927</v>
      </c>
    </row>
    <row r="6" spans="1:11" ht="15">
      <c r="A6" s="262" t="s">
        <v>128</v>
      </c>
      <c r="B6" s="352">
        <v>1909</v>
      </c>
      <c r="C6" s="352">
        <v>523</v>
      </c>
      <c r="D6" s="352">
        <v>1729</v>
      </c>
      <c r="E6" s="352">
        <v>492</v>
      </c>
      <c r="F6" s="352">
        <v>1920</v>
      </c>
      <c r="G6" s="352">
        <v>536</v>
      </c>
      <c r="H6" s="352">
        <v>2060</v>
      </c>
      <c r="I6" s="352">
        <v>553</v>
      </c>
      <c r="J6" s="352">
        <v>2075</v>
      </c>
      <c r="K6" s="352">
        <v>562</v>
      </c>
    </row>
    <row r="7" spans="1:11" ht="15">
      <c r="A7" s="263" t="s">
        <v>129</v>
      </c>
      <c r="B7" s="354">
        <v>2647</v>
      </c>
      <c r="C7" s="354">
        <v>762</v>
      </c>
      <c r="D7" s="354">
        <v>2529</v>
      </c>
      <c r="E7" s="354">
        <v>748</v>
      </c>
      <c r="F7" s="354">
        <v>2782</v>
      </c>
      <c r="G7" s="354">
        <v>842</v>
      </c>
      <c r="H7" s="354">
        <v>2869</v>
      </c>
      <c r="I7" s="354">
        <v>798</v>
      </c>
      <c r="J7" s="354">
        <v>2769</v>
      </c>
      <c r="K7" s="354">
        <v>807</v>
      </c>
    </row>
    <row r="8" spans="1:11" ht="15">
      <c r="A8" s="262" t="s">
        <v>130</v>
      </c>
      <c r="B8" s="352">
        <v>1416</v>
      </c>
      <c r="C8" s="352">
        <v>530</v>
      </c>
      <c r="D8" s="352">
        <v>1333</v>
      </c>
      <c r="E8" s="352">
        <v>484</v>
      </c>
      <c r="F8" s="352">
        <v>1708</v>
      </c>
      <c r="G8" s="352">
        <v>664</v>
      </c>
      <c r="H8" s="352">
        <v>2093</v>
      </c>
      <c r="I8" s="352">
        <v>762</v>
      </c>
      <c r="J8" s="352">
        <v>2217</v>
      </c>
      <c r="K8" s="352">
        <v>792</v>
      </c>
    </row>
    <row r="9" spans="1:11" ht="15">
      <c r="A9" s="263" t="s">
        <v>131</v>
      </c>
      <c r="B9" s="355">
        <v>315</v>
      </c>
      <c r="C9" s="355">
        <v>184</v>
      </c>
      <c r="D9" s="355">
        <v>295</v>
      </c>
      <c r="E9" s="355">
        <v>183</v>
      </c>
      <c r="F9" s="355">
        <v>263</v>
      </c>
      <c r="G9" s="355">
        <v>185</v>
      </c>
      <c r="H9" s="355">
        <v>354</v>
      </c>
      <c r="I9" s="355">
        <v>243</v>
      </c>
      <c r="J9" s="355">
        <v>241</v>
      </c>
      <c r="K9" s="355">
        <v>178</v>
      </c>
    </row>
    <row r="10" spans="1:11" ht="15">
      <c r="A10" s="262" t="s">
        <v>132</v>
      </c>
      <c r="B10" s="352">
        <v>1157</v>
      </c>
      <c r="C10" s="352">
        <v>1039</v>
      </c>
      <c r="D10" s="352">
        <v>1153</v>
      </c>
      <c r="E10" s="352">
        <v>1030</v>
      </c>
      <c r="F10" s="352">
        <v>1273</v>
      </c>
      <c r="G10" s="352">
        <v>1132</v>
      </c>
      <c r="H10" s="352">
        <v>4560</v>
      </c>
      <c r="I10" s="352">
        <v>1087</v>
      </c>
      <c r="J10" s="352">
        <v>4431</v>
      </c>
      <c r="K10" s="352">
        <v>998</v>
      </c>
    </row>
    <row r="11" spans="1:11" ht="15">
      <c r="A11" s="261" t="s">
        <v>133</v>
      </c>
      <c r="B11" s="354">
        <v>333</v>
      </c>
      <c r="C11" s="354">
        <v>292</v>
      </c>
      <c r="D11" s="354">
        <v>309</v>
      </c>
      <c r="E11" s="354">
        <v>273</v>
      </c>
      <c r="F11" s="354">
        <v>340</v>
      </c>
      <c r="G11" s="354">
        <v>300</v>
      </c>
      <c r="H11" s="356">
        <v>997</v>
      </c>
      <c r="I11" s="356">
        <v>340</v>
      </c>
      <c r="J11" s="357">
        <v>869</v>
      </c>
      <c r="K11" s="357">
        <v>287</v>
      </c>
    </row>
    <row r="12" spans="1:11" ht="15">
      <c r="A12" s="262" t="s">
        <v>134</v>
      </c>
      <c r="B12" s="352"/>
      <c r="C12" s="352"/>
      <c r="D12" s="352"/>
      <c r="E12" s="352"/>
      <c r="F12" s="352"/>
      <c r="G12" s="352"/>
      <c r="H12" s="352">
        <v>53</v>
      </c>
      <c r="I12" s="352">
        <v>27</v>
      </c>
      <c r="J12" s="352">
        <v>50</v>
      </c>
      <c r="K12" s="352">
        <v>25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7"/>
  <sheetViews>
    <sheetView zoomScale="80" zoomScaleNormal="80" workbookViewId="0">
      <pane xSplit="9" ySplit="29" topLeftCell="J30" activePane="bottomRight" state="frozen"/>
      <selection pane="topRight" activeCell="J1" sqref="J1"/>
      <selection pane="bottomLeft" activeCell="A30" sqref="A30"/>
      <selection pane="bottomRight" activeCell="D19" sqref="D19"/>
    </sheetView>
  </sheetViews>
  <sheetFormatPr defaultRowHeight="12.75"/>
  <cols>
    <col min="1" max="1" width="73.7109375" customWidth="1"/>
    <col min="2" max="2" width="10.7109375" customWidth="1"/>
    <col min="3" max="3" width="12.42578125" customWidth="1"/>
    <col min="4" max="4" width="10.7109375" customWidth="1"/>
    <col min="5" max="5" width="12.140625" customWidth="1"/>
    <col min="6" max="6" width="16.5703125" customWidth="1"/>
    <col min="7" max="7" width="10.7109375" customWidth="1"/>
    <col min="8" max="8" width="12.5703125" customWidth="1"/>
    <col min="9" max="9" width="10.7109375" customWidth="1"/>
    <col min="10" max="10" width="14.140625" customWidth="1"/>
    <col min="11" max="11" width="15.42578125" customWidth="1"/>
    <col min="12" max="12" width="9.140625" customWidth="1"/>
    <col min="13" max="13" width="18.5703125" customWidth="1"/>
    <col min="14" max="15" width="13" customWidth="1"/>
    <col min="16" max="16" width="16.42578125" customWidth="1"/>
    <col min="18" max="18" width="14.5703125" customWidth="1"/>
    <col min="19" max="19" width="12.140625" customWidth="1"/>
    <col min="20" max="20" width="14.28515625" customWidth="1"/>
    <col min="21" max="21" width="15.85546875" customWidth="1"/>
  </cols>
  <sheetData>
    <row r="1" spans="1:21" s="190" customFormat="1" ht="12.95" customHeight="1">
      <c r="A1" s="188" t="s">
        <v>135</v>
      </c>
      <c r="G1" s="191"/>
      <c r="H1" s="191"/>
      <c r="I1" s="191"/>
      <c r="J1" s="191"/>
      <c r="K1" s="191"/>
      <c r="L1" s="189"/>
      <c r="M1" s="189"/>
      <c r="O1" s="189"/>
      <c r="P1" s="189"/>
      <c r="Q1" s="189"/>
      <c r="R1" s="189"/>
      <c r="T1" s="189"/>
      <c r="U1" s="189"/>
    </row>
    <row r="2" spans="1:21" s="190" customFormat="1" ht="12.95" customHeight="1">
      <c r="A2" s="358"/>
      <c r="B2" s="195">
        <v>2016</v>
      </c>
      <c r="C2" s="196"/>
      <c r="D2" s="196"/>
      <c r="E2" s="196"/>
      <c r="F2" s="197"/>
      <c r="G2" s="293">
        <v>2017</v>
      </c>
      <c r="H2" s="294"/>
      <c r="I2" s="294"/>
      <c r="J2" s="294"/>
      <c r="K2" s="295"/>
      <c r="L2" s="192">
        <v>2018</v>
      </c>
      <c r="M2" s="193"/>
      <c r="N2" s="193"/>
      <c r="O2" s="193"/>
      <c r="P2" s="194"/>
      <c r="Q2" s="297">
        <v>2019</v>
      </c>
      <c r="R2" s="298"/>
      <c r="S2" s="298"/>
      <c r="T2" s="298"/>
      <c r="U2" s="299"/>
    </row>
    <row r="3" spans="1:21" s="289" customFormat="1" ht="45" customHeight="1">
      <c r="A3" s="359" t="s">
        <v>2</v>
      </c>
      <c r="B3" s="198" t="s">
        <v>136</v>
      </c>
      <c r="C3" s="199" t="s">
        <v>6</v>
      </c>
      <c r="D3" s="199" t="s">
        <v>137</v>
      </c>
      <c r="E3" s="199" t="s">
        <v>138</v>
      </c>
      <c r="F3" s="479" t="s">
        <v>139</v>
      </c>
      <c r="G3" s="480" t="s">
        <v>140</v>
      </c>
      <c r="H3" s="481" t="s">
        <v>6</v>
      </c>
      <c r="I3" s="481" t="s">
        <v>137</v>
      </c>
      <c r="J3" s="481" t="s">
        <v>138</v>
      </c>
      <c r="K3" s="478" t="s">
        <v>14</v>
      </c>
      <c r="L3" s="198" t="s">
        <v>140</v>
      </c>
      <c r="M3" s="199" t="s">
        <v>6</v>
      </c>
      <c r="N3" s="199" t="s">
        <v>137</v>
      </c>
      <c r="O3" s="199" t="s">
        <v>138</v>
      </c>
      <c r="P3" s="372" t="s">
        <v>14</v>
      </c>
      <c r="Q3" s="300" t="s">
        <v>140</v>
      </c>
      <c r="R3" s="301" t="s">
        <v>6</v>
      </c>
      <c r="S3" s="301" t="s">
        <v>137</v>
      </c>
      <c r="T3" s="301" t="s">
        <v>138</v>
      </c>
      <c r="U3" s="302" t="s">
        <v>14</v>
      </c>
    </row>
    <row r="4" spans="1:21" s="190" customFormat="1" ht="12.95" customHeight="1">
      <c r="A4" s="360" t="s">
        <v>3</v>
      </c>
      <c r="B4" s="198"/>
      <c r="C4" s="199"/>
      <c r="D4" s="199"/>
      <c r="E4" s="199"/>
      <c r="F4" s="479"/>
      <c r="G4" s="480"/>
      <c r="H4" s="481"/>
      <c r="I4" s="481"/>
      <c r="J4" s="481"/>
      <c r="K4" s="478"/>
      <c r="L4" s="198"/>
      <c r="M4" s="199"/>
      <c r="N4" s="199"/>
      <c r="O4" s="199"/>
      <c r="P4" s="372"/>
      <c r="Q4" s="300"/>
      <c r="R4" s="301"/>
      <c r="S4" s="301"/>
      <c r="T4" s="301"/>
      <c r="U4" s="302"/>
    </row>
    <row r="5" spans="1:21" s="190" customFormat="1" ht="12.95" customHeight="1">
      <c r="A5" s="361"/>
      <c r="B5" s="362">
        <v>1645</v>
      </c>
      <c r="C5" s="363">
        <f>SUM(C9:C49)</f>
        <v>332</v>
      </c>
      <c r="D5" s="364">
        <f>+B5/C5</f>
        <v>4.9548192771084336</v>
      </c>
      <c r="E5" s="363">
        <f>SUM(E6:E49)</f>
        <v>446</v>
      </c>
      <c r="F5" s="365">
        <f>SUM(F6:F49)</f>
        <v>255</v>
      </c>
      <c r="G5" s="366">
        <f>SUM(G9:G49)</f>
        <v>1414</v>
      </c>
      <c r="H5" s="367">
        <f>SUM(H9:H49)</f>
        <v>325</v>
      </c>
      <c r="I5" s="364">
        <f>+G5/H5</f>
        <v>4.3507692307692309</v>
      </c>
      <c r="J5" s="367">
        <f>SUM(J9:J49)</f>
        <v>343</v>
      </c>
      <c r="K5" s="368">
        <f>SUM(K9:K49)</f>
        <v>239</v>
      </c>
      <c r="L5" s="366">
        <v>3336</v>
      </c>
      <c r="M5" s="367">
        <f>SUM(M9:M49)</f>
        <v>325</v>
      </c>
      <c r="N5" s="364">
        <f>+L5/M5</f>
        <v>10.264615384615384</v>
      </c>
      <c r="O5" s="367">
        <f>SUM(O9:O49)</f>
        <v>359</v>
      </c>
      <c r="P5" s="368">
        <f>SUM(P9:P49)</f>
        <v>291</v>
      </c>
      <c r="Q5" s="366">
        <v>1747</v>
      </c>
      <c r="R5" s="367">
        <f>SUM(R9:R49)</f>
        <v>360</v>
      </c>
      <c r="S5" s="364">
        <f>+Q5/R5</f>
        <v>4.8527777777777779</v>
      </c>
      <c r="T5" s="367">
        <v>297</v>
      </c>
      <c r="U5" s="368">
        <v>210</v>
      </c>
    </row>
    <row r="6" spans="1:21" s="190" customFormat="1" ht="12.95" customHeight="1">
      <c r="A6" s="369" t="s">
        <v>141</v>
      </c>
      <c r="B6" s="201"/>
      <c r="C6" s="202"/>
      <c r="D6" s="202"/>
      <c r="E6" s="202"/>
      <c r="F6" s="203"/>
      <c r="G6" s="209"/>
      <c r="H6" s="296"/>
      <c r="I6" s="296"/>
      <c r="J6" s="296"/>
      <c r="K6" s="211"/>
      <c r="L6" s="205"/>
      <c r="M6" s="206"/>
      <c r="N6" s="200"/>
      <c r="O6" s="206"/>
      <c r="P6" s="207"/>
      <c r="Q6" s="300"/>
      <c r="R6" s="303"/>
      <c r="S6" s="200"/>
      <c r="T6" s="303"/>
      <c r="U6" s="302"/>
    </row>
    <row r="7" spans="1:21" s="190" customFormat="1" ht="12.95" customHeight="1">
      <c r="A7" s="204"/>
      <c r="B7" s="201"/>
      <c r="C7" s="202"/>
      <c r="D7" s="202"/>
      <c r="E7" s="202"/>
      <c r="F7" s="203"/>
      <c r="G7" s="209"/>
      <c r="H7" s="296"/>
      <c r="I7" s="296"/>
      <c r="J7" s="296"/>
      <c r="K7" s="211"/>
      <c r="L7" s="209"/>
      <c r="M7" s="208"/>
      <c r="N7" s="210"/>
      <c r="O7" s="208"/>
      <c r="P7" s="211"/>
      <c r="Q7" s="243"/>
      <c r="R7" s="244"/>
      <c r="S7" s="210"/>
      <c r="T7" s="244"/>
      <c r="U7" s="245"/>
    </row>
    <row r="8" spans="1:21" s="190" customFormat="1" ht="12.95" customHeight="1" thickBot="1">
      <c r="A8" s="212" t="s">
        <v>142</v>
      </c>
      <c r="B8" s="217"/>
      <c r="C8" s="218"/>
      <c r="D8" s="218"/>
      <c r="E8" s="218"/>
      <c r="F8" s="219"/>
      <c r="G8" s="213"/>
      <c r="H8" s="214"/>
      <c r="I8" s="214"/>
      <c r="J8" s="214"/>
      <c r="K8" s="216"/>
      <c r="L8" s="213"/>
      <c r="M8" s="214"/>
      <c r="N8" s="215"/>
      <c r="O8" s="214"/>
      <c r="P8" s="216"/>
      <c r="Q8" s="213"/>
      <c r="R8" s="214"/>
      <c r="S8" s="215"/>
      <c r="T8" s="214"/>
      <c r="U8" s="216"/>
    </row>
    <row r="9" spans="1:21" s="190" customFormat="1" ht="12.95" customHeight="1">
      <c r="A9" s="220" t="s">
        <v>143</v>
      </c>
      <c r="B9" s="221">
        <v>39</v>
      </c>
      <c r="C9" s="222">
        <v>10</v>
      </c>
      <c r="D9" s="223">
        <f>+B9/C9</f>
        <v>3.9</v>
      </c>
      <c r="E9" s="222">
        <v>13</v>
      </c>
      <c r="F9" s="224">
        <v>9</v>
      </c>
      <c r="G9" s="208">
        <v>42</v>
      </c>
      <c r="H9" s="208">
        <v>10</v>
      </c>
      <c r="I9" s="210">
        <f>+G9/H9</f>
        <v>4.2</v>
      </c>
      <c r="J9" s="208">
        <v>7</v>
      </c>
      <c r="K9" s="208">
        <v>3</v>
      </c>
      <c r="L9" s="209">
        <v>86</v>
      </c>
      <c r="M9" s="208">
        <v>10</v>
      </c>
      <c r="N9" s="210">
        <f>+L9/M9</f>
        <v>8.6</v>
      </c>
      <c r="O9" s="208">
        <v>5</v>
      </c>
      <c r="P9" s="211">
        <v>4</v>
      </c>
      <c r="Q9" s="243"/>
      <c r="R9" s="244"/>
      <c r="S9" s="210"/>
      <c r="T9" s="244"/>
      <c r="U9" s="245"/>
    </row>
    <row r="10" spans="1:21" s="190" customFormat="1" ht="12.95" customHeight="1">
      <c r="A10" s="220"/>
      <c r="B10" s="221"/>
      <c r="C10" s="222"/>
      <c r="D10" s="223"/>
      <c r="E10" s="222"/>
      <c r="F10" s="224"/>
      <c r="G10" s="208"/>
      <c r="H10" s="208"/>
      <c r="I10" s="210"/>
      <c r="J10" s="208"/>
      <c r="K10" s="208"/>
      <c r="L10" s="209"/>
      <c r="M10" s="208"/>
      <c r="N10" s="210"/>
      <c r="O10" s="208"/>
      <c r="P10" s="211"/>
      <c r="Q10" s="243"/>
      <c r="R10" s="244"/>
      <c r="S10" s="210"/>
      <c r="T10" s="244"/>
      <c r="U10" s="245"/>
    </row>
    <row r="11" spans="1:21" s="190" customFormat="1" ht="12.95" customHeight="1" thickBot="1">
      <c r="A11" s="225" t="s">
        <v>16</v>
      </c>
      <c r="B11" s="230"/>
      <c r="C11" s="231"/>
      <c r="D11" s="228"/>
      <c r="E11" s="231"/>
      <c r="F11" s="232"/>
      <c r="G11" s="227"/>
      <c r="H11" s="227"/>
      <c r="I11" s="227"/>
      <c r="J11" s="227"/>
      <c r="K11" s="227"/>
      <c r="L11" s="226"/>
      <c r="M11" s="227"/>
      <c r="N11" s="228"/>
      <c r="O11" s="227"/>
      <c r="P11" s="229"/>
      <c r="Q11" s="226"/>
      <c r="R11" s="227"/>
      <c r="S11" s="228"/>
      <c r="T11" s="227"/>
      <c r="U11" s="229"/>
    </row>
    <row r="12" spans="1:21" s="190" customFormat="1" ht="12.95" customHeight="1">
      <c r="A12" s="233" t="s">
        <v>144</v>
      </c>
      <c r="B12" s="238"/>
      <c r="C12" s="239"/>
      <c r="D12" s="236"/>
      <c r="E12" s="239"/>
      <c r="F12" s="240"/>
      <c r="G12" s="235">
        <v>15</v>
      </c>
      <c r="H12" s="235">
        <v>5</v>
      </c>
      <c r="I12" s="236">
        <f>+G12/H12</f>
        <v>3</v>
      </c>
      <c r="J12" s="235">
        <v>7</v>
      </c>
      <c r="K12" s="235">
        <v>7</v>
      </c>
      <c r="L12" s="234">
        <v>46</v>
      </c>
      <c r="M12" s="235">
        <v>5</v>
      </c>
      <c r="N12" s="236">
        <f t="shared" ref="N12:N49" si="0">+L12/M12</f>
        <v>9.1999999999999993</v>
      </c>
      <c r="O12" s="235">
        <v>2</v>
      </c>
      <c r="P12" s="237">
        <v>2</v>
      </c>
      <c r="Q12" s="234">
        <v>28</v>
      </c>
      <c r="R12" s="235">
        <v>5</v>
      </c>
      <c r="S12" s="236">
        <f t="shared" ref="S12:S14" si="1">+Q12/R12</f>
        <v>5.6</v>
      </c>
      <c r="T12" s="235">
        <v>0</v>
      </c>
      <c r="U12" s="237">
        <v>0</v>
      </c>
    </row>
    <row r="13" spans="1:21" s="190" customFormat="1" ht="12.95" customHeight="1">
      <c r="A13" s="233" t="s">
        <v>145</v>
      </c>
      <c r="B13" s="238"/>
      <c r="C13" s="239"/>
      <c r="D13" s="236"/>
      <c r="E13" s="239"/>
      <c r="F13" s="240"/>
      <c r="G13" s="235"/>
      <c r="H13" s="235"/>
      <c r="I13" s="236"/>
      <c r="J13" s="235"/>
      <c r="K13" s="235"/>
      <c r="L13" s="234">
        <v>69</v>
      </c>
      <c r="M13" s="235">
        <v>5</v>
      </c>
      <c r="N13" s="236">
        <f t="shared" si="0"/>
        <v>13.8</v>
      </c>
      <c r="O13" s="235">
        <v>5</v>
      </c>
      <c r="P13" s="237">
        <v>2</v>
      </c>
      <c r="Q13" s="234">
        <v>94</v>
      </c>
      <c r="R13" s="235">
        <v>5</v>
      </c>
      <c r="S13" s="236">
        <f t="shared" si="1"/>
        <v>18.8</v>
      </c>
      <c r="T13" s="235">
        <v>5</v>
      </c>
      <c r="U13" s="237">
        <v>3</v>
      </c>
    </row>
    <row r="14" spans="1:21" s="190" customFormat="1" ht="12.95" customHeight="1">
      <c r="A14" s="233" t="s">
        <v>146</v>
      </c>
      <c r="B14" s="238">
        <v>93</v>
      </c>
      <c r="C14" s="239">
        <v>15</v>
      </c>
      <c r="D14" s="236">
        <f t="shared" ref="D14:D49" si="2">+B14/C14</f>
        <v>6.2</v>
      </c>
      <c r="E14" s="239">
        <v>16</v>
      </c>
      <c r="F14" s="240">
        <v>12</v>
      </c>
      <c r="G14" s="235">
        <v>72</v>
      </c>
      <c r="H14" s="235">
        <v>15</v>
      </c>
      <c r="I14" s="236">
        <f>+G14/H14</f>
        <v>4.8</v>
      </c>
      <c r="J14" s="235">
        <v>21</v>
      </c>
      <c r="K14" s="235">
        <v>13</v>
      </c>
      <c r="L14" s="234">
        <v>199</v>
      </c>
      <c r="M14" s="235">
        <v>15</v>
      </c>
      <c r="N14" s="236">
        <f t="shared" si="0"/>
        <v>13.266666666666667</v>
      </c>
      <c r="O14" s="235">
        <v>16</v>
      </c>
      <c r="P14" s="237">
        <v>10</v>
      </c>
      <c r="Q14" s="234">
        <v>99</v>
      </c>
      <c r="R14" s="235">
        <v>15</v>
      </c>
      <c r="S14" s="236">
        <f t="shared" si="1"/>
        <v>6.6</v>
      </c>
      <c r="T14" s="235">
        <v>9</v>
      </c>
      <c r="U14" s="237">
        <v>4</v>
      </c>
    </row>
    <row r="15" spans="1:21" s="190" customFormat="1" ht="12.95" customHeight="1">
      <c r="A15" s="233"/>
      <c r="B15" s="238"/>
      <c r="C15" s="239"/>
      <c r="D15" s="236"/>
      <c r="E15" s="239"/>
      <c r="F15" s="240"/>
      <c r="G15" s="235"/>
      <c r="H15" s="235"/>
      <c r="I15" s="236"/>
      <c r="J15" s="235"/>
      <c r="K15" s="235"/>
      <c r="L15" s="234"/>
      <c r="M15" s="235"/>
      <c r="N15" s="236"/>
      <c r="O15" s="235"/>
      <c r="P15" s="237"/>
      <c r="Q15" s="234"/>
      <c r="R15" s="235"/>
      <c r="S15" s="236"/>
      <c r="T15" s="235"/>
      <c r="U15" s="237"/>
    </row>
    <row r="16" spans="1:21" s="190" customFormat="1" ht="12.95" customHeight="1" thickBot="1">
      <c r="A16" s="241" t="s">
        <v>147</v>
      </c>
      <c r="B16" s="217"/>
      <c r="C16" s="218"/>
      <c r="D16" s="215"/>
      <c r="E16" s="218"/>
      <c r="F16" s="219"/>
      <c r="G16" s="214"/>
      <c r="H16" s="214"/>
      <c r="I16" s="214"/>
      <c r="J16" s="214"/>
      <c r="K16" s="214"/>
      <c r="L16" s="213"/>
      <c r="M16" s="214"/>
      <c r="N16" s="215"/>
      <c r="O16" s="214"/>
      <c r="P16" s="216"/>
      <c r="Q16" s="213"/>
      <c r="R16" s="214"/>
      <c r="S16" s="215"/>
      <c r="T16" s="214"/>
      <c r="U16" s="216"/>
    </row>
    <row r="17" spans="1:21" s="190" customFormat="1" ht="12.95" customHeight="1">
      <c r="A17" s="242" t="s">
        <v>148</v>
      </c>
      <c r="B17" s="246">
        <v>19</v>
      </c>
      <c r="C17" s="247">
        <v>15</v>
      </c>
      <c r="D17" s="210">
        <f t="shared" si="2"/>
        <v>1.2666666666666666</v>
      </c>
      <c r="E17" s="247">
        <v>11</v>
      </c>
      <c r="F17" s="248">
        <v>6</v>
      </c>
      <c r="G17" s="244">
        <v>37</v>
      </c>
      <c r="H17" s="244">
        <v>15</v>
      </c>
      <c r="I17" s="210">
        <f>+G17/H17</f>
        <v>2.4666666666666668</v>
      </c>
      <c r="J17" s="244">
        <v>6</v>
      </c>
      <c r="K17" s="244">
        <v>5</v>
      </c>
      <c r="L17" s="243"/>
      <c r="M17" s="244"/>
      <c r="N17" s="210"/>
      <c r="O17" s="244"/>
      <c r="P17" s="245"/>
      <c r="Q17" s="243"/>
      <c r="R17" s="244"/>
      <c r="S17" s="210"/>
      <c r="T17" s="244"/>
      <c r="U17" s="245"/>
    </row>
    <row r="18" spans="1:21" s="190" customFormat="1" ht="12.95" customHeight="1">
      <c r="A18" s="242" t="s">
        <v>149</v>
      </c>
      <c r="B18" s="246"/>
      <c r="C18" s="247"/>
      <c r="D18" s="210"/>
      <c r="E18" s="247"/>
      <c r="F18" s="248"/>
      <c r="G18" s="244"/>
      <c r="H18" s="244"/>
      <c r="I18" s="210"/>
      <c r="J18" s="244"/>
      <c r="K18" s="244"/>
      <c r="L18" s="243">
        <v>113</v>
      </c>
      <c r="M18" s="244">
        <v>10</v>
      </c>
      <c r="N18" s="210">
        <f t="shared" si="0"/>
        <v>11.3</v>
      </c>
      <c r="O18" s="244">
        <v>12</v>
      </c>
      <c r="P18" s="245">
        <v>9</v>
      </c>
      <c r="T18" s="244"/>
      <c r="U18" s="245"/>
    </row>
    <row r="19" spans="1:21" s="190" customFormat="1" ht="12.95" customHeight="1">
      <c r="A19" s="242" t="s">
        <v>150</v>
      </c>
      <c r="B19" s="246"/>
      <c r="C19" s="247"/>
      <c r="D19" s="210"/>
      <c r="E19" s="247"/>
      <c r="F19" s="248"/>
      <c r="G19" s="244"/>
      <c r="H19" s="244"/>
      <c r="I19" s="210"/>
      <c r="J19" s="244"/>
      <c r="K19" s="244"/>
      <c r="L19" s="243">
        <v>90</v>
      </c>
      <c r="M19" s="244">
        <v>10</v>
      </c>
      <c r="N19" s="210">
        <f t="shared" si="0"/>
        <v>9</v>
      </c>
      <c r="O19" s="244">
        <v>9</v>
      </c>
      <c r="P19" s="245">
        <v>9</v>
      </c>
      <c r="T19" s="244"/>
      <c r="U19" s="245"/>
    </row>
    <row r="20" spans="1:21" s="190" customFormat="1" ht="12.95" customHeight="1">
      <c r="A20" s="242"/>
      <c r="B20" s="246"/>
      <c r="C20" s="247"/>
      <c r="D20" s="210"/>
      <c r="E20" s="247"/>
      <c r="F20" s="248"/>
      <c r="G20" s="244"/>
      <c r="H20" s="244"/>
      <c r="I20" s="210"/>
      <c r="J20" s="244"/>
      <c r="K20" s="244"/>
      <c r="L20" s="243"/>
      <c r="M20" s="244"/>
      <c r="N20" s="210"/>
      <c r="O20" s="244"/>
      <c r="P20" s="245"/>
      <c r="Q20" s="243"/>
      <c r="R20" s="244"/>
      <c r="S20" s="210"/>
      <c r="T20" s="244"/>
      <c r="U20" s="245"/>
    </row>
    <row r="21" spans="1:21" s="190" customFormat="1" ht="12.95" customHeight="1" thickBot="1">
      <c r="A21" s="225" t="s">
        <v>50</v>
      </c>
      <c r="B21" s="230"/>
      <c r="C21" s="231"/>
      <c r="D21" s="228"/>
      <c r="E21" s="231"/>
      <c r="F21" s="232"/>
      <c r="G21" s="227"/>
      <c r="H21" s="227"/>
      <c r="I21" s="227"/>
      <c r="J21" s="227"/>
      <c r="K21" s="227"/>
      <c r="L21" s="226"/>
      <c r="M21" s="227"/>
      <c r="N21" s="228"/>
      <c r="O21" s="227"/>
      <c r="P21" s="229"/>
      <c r="Q21" s="226"/>
      <c r="R21" s="227"/>
      <c r="S21" s="228"/>
      <c r="T21" s="227"/>
      <c r="U21" s="229"/>
    </row>
    <row r="22" spans="1:21" s="190" customFormat="1" ht="12.95" customHeight="1">
      <c r="A22" s="233" t="s">
        <v>151</v>
      </c>
      <c r="B22" s="238">
        <v>133</v>
      </c>
      <c r="C22" s="239">
        <v>25</v>
      </c>
      <c r="D22" s="236">
        <f t="shared" si="2"/>
        <v>5.32</v>
      </c>
      <c r="E22" s="239">
        <v>33</v>
      </c>
      <c r="F22" s="240">
        <v>19</v>
      </c>
      <c r="G22" s="235">
        <v>123</v>
      </c>
      <c r="H22" s="235">
        <v>20</v>
      </c>
      <c r="I22" s="236">
        <f>+G22/H22</f>
        <v>6.15</v>
      </c>
      <c r="J22" s="235">
        <v>28</v>
      </c>
      <c r="K22" s="235">
        <v>19</v>
      </c>
      <c r="L22" s="234">
        <v>283</v>
      </c>
      <c r="M22" s="235">
        <v>20</v>
      </c>
      <c r="N22" s="236">
        <f t="shared" si="0"/>
        <v>14.15</v>
      </c>
      <c r="O22" s="235">
        <v>28</v>
      </c>
      <c r="P22" s="237">
        <v>25</v>
      </c>
      <c r="Q22" s="234">
        <v>120</v>
      </c>
      <c r="R22" s="235">
        <v>20</v>
      </c>
      <c r="S22" s="236">
        <f t="shared" ref="S22:S23" si="3">+Q22/R22</f>
        <v>6</v>
      </c>
      <c r="T22" s="235">
        <v>26</v>
      </c>
      <c r="U22" s="237">
        <v>22</v>
      </c>
    </row>
    <row r="23" spans="1:21" s="190" customFormat="1" ht="12.95" customHeight="1">
      <c r="A23" s="233" t="s">
        <v>152</v>
      </c>
      <c r="B23" s="238">
        <v>75</v>
      </c>
      <c r="C23" s="239">
        <v>20</v>
      </c>
      <c r="D23" s="236">
        <f t="shared" si="2"/>
        <v>3.75</v>
      </c>
      <c r="E23" s="239">
        <v>24</v>
      </c>
      <c r="F23" s="240">
        <v>17</v>
      </c>
      <c r="G23" s="235">
        <v>85</v>
      </c>
      <c r="H23" s="235">
        <v>20</v>
      </c>
      <c r="I23" s="236">
        <f>+G23/H23</f>
        <v>4.25</v>
      </c>
      <c r="J23" s="235">
        <v>21</v>
      </c>
      <c r="K23" s="235">
        <v>16</v>
      </c>
      <c r="L23" s="234">
        <v>187</v>
      </c>
      <c r="M23" s="235">
        <v>20</v>
      </c>
      <c r="N23" s="236">
        <f t="shared" si="0"/>
        <v>9.35</v>
      </c>
      <c r="O23" s="235">
        <v>29</v>
      </c>
      <c r="P23" s="237">
        <v>22</v>
      </c>
      <c r="Q23" s="234">
        <v>89</v>
      </c>
      <c r="R23" s="235">
        <v>20</v>
      </c>
      <c r="S23" s="236">
        <f t="shared" si="3"/>
        <v>4.45</v>
      </c>
      <c r="T23" s="235">
        <v>23</v>
      </c>
      <c r="U23" s="237">
        <v>17</v>
      </c>
    </row>
    <row r="24" spans="1:21" s="190" customFormat="1" ht="12.95" customHeight="1">
      <c r="A24" s="220"/>
      <c r="B24" s="221"/>
      <c r="C24" s="222"/>
      <c r="D24" s="223"/>
      <c r="E24" s="222"/>
      <c r="F24" s="224"/>
      <c r="G24" s="208"/>
      <c r="H24" s="208"/>
      <c r="I24" s="210"/>
      <c r="J24" s="208"/>
      <c r="K24" s="208"/>
      <c r="L24" s="209"/>
      <c r="M24" s="208"/>
      <c r="N24" s="210"/>
      <c r="O24" s="208"/>
      <c r="P24" s="211"/>
      <c r="Q24" s="243"/>
      <c r="R24" s="244"/>
      <c r="S24" s="210"/>
      <c r="T24" s="244"/>
      <c r="U24" s="245"/>
    </row>
    <row r="25" spans="1:21" s="190" customFormat="1" ht="12.95" customHeight="1" thickBot="1">
      <c r="A25" s="241" t="s">
        <v>56</v>
      </c>
      <c r="B25" s="249"/>
      <c r="C25" s="250"/>
      <c r="D25" s="215"/>
      <c r="E25" s="250"/>
      <c r="F25" s="251"/>
      <c r="G25" s="214"/>
      <c r="H25" s="214"/>
      <c r="I25" s="214"/>
      <c r="J25" s="214"/>
      <c r="K25" s="214"/>
      <c r="L25" s="213"/>
      <c r="M25" s="214"/>
      <c r="N25" s="215"/>
      <c r="O25" s="214"/>
      <c r="P25" s="216"/>
      <c r="Q25" s="213"/>
      <c r="R25" s="214"/>
      <c r="S25" s="215"/>
      <c r="T25" s="214"/>
      <c r="U25" s="216"/>
    </row>
    <row r="26" spans="1:21" s="190" customFormat="1" ht="12.95" customHeight="1">
      <c r="A26" s="242" t="s">
        <v>153</v>
      </c>
      <c r="B26" s="246">
        <v>31</v>
      </c>
      <c r="C26" s="247">
        <v>15</v>
      </c>
      <c r="D26" s="210">
        <f t="shared" si="2"/>
        <v>2.0666666666666669</v>
      </c>
      <c r="E26" s="247">
        <v>17</v>
      </c>
      <c r="F26" s="248">
        <v>12</v>
      </c>
      <c r="G26" s="244">
        <v>36</v>
      </c>
      <c r="H26" s="244">
        <v>15</v>
      </c>
      <c r="I26" s="210">
        <f>+G26/H26</f>
        <v>2.4</v>
      </c>
      <c r="J26" s="244">
        <v>8</v>
      </c>
      <c r="K26" s="244">
        <v>6</v>
      </c>
      <c r="L26" s="243">
        <v>109</v>
      </c>
      <c r="M26" s="244">
        <v>15</v>
      </c>
      <c r="N26" s="210">
        <f t="shared" si="0"/>
        <v>7.2666666666666666</v>
      </c>
      <c r="O26" s="244">
        <v>14</v>
      </c>
      <c r="P26" s="245">
        <v>13</v>
      </c>
      <c r="Q26" s="243">
        <v>65</v>
      </c>
      <c r="R26" s="244">
        <v>10</v>
      </c>
      <c r="S26" s="210">
        <f t="shared" ref="S26" si="4">+Q26/R26</f>
        <v>6.5</v>
      </c>
      <c r="T26" s="244">
        <v>10</v>
      </c>
      <c r="U26" s="245">
        <v>7</v>
      </c>
    </row>
    <row r="27" spans="1:21" s="190" customFormat="1" ht="12.95" customHeight="1">
      <c r="A27" s="242"/>
      <c r="B27" s="246"/>
      <c r="C27" s="247"/>
      <c r="D27" s="210"/>
      <c r="E27" s="247"/>
      <c r="F27" s="248"/>
      <c r="G27" s="244"/>
      <c r="H27" s="244"/>
      <c r="I27" s="210"/>
      <c r="J27" s="244"/>
      <c r="K27" s="244"/>
      <c r="L27" s="243"/>
      <c r="M27" s="244"/>
      <c r="N27" s="210"/>
      <c r="O27" s="244"/>
      <c r="P27" s="245"/>
      <c r="Q27" s="243"/>
      <c r="R27" s="244"/>
      <c r="S27" s="210"/>
      <c r="T27" s="244"/>
      <c r="U27" s="245"/>
    </row>
    <row r="28" spans="1:21" s="190" customFormat="1" ht="12.95" customHeight="1" thickBot="1">
      <c r="A28" s="225" t="s">
        <v>67</v>
      </c>
      <c r="B28" s="252"/>
      <c r="C28" s="253"/>
      <c r="D28" s="228"/>
      <c r="E28" s="253"/>
      <c r="F28" s="254"/>
      <c r="G28" s="227"/>
      <c r="H28" s="227"/>
      <c r="I28" s="227"/>
      <c r="J28" s="227"/>
      <c r="K28" s="227"/>
      <c r="L28" s="226"/>
      <c r="M28" s="227"/>
      <c r="N28" s="228"/>
      <c r="O28" s="227"/>
      <c r="P28" s="229"/>
      <c r="Q28" s="226"/>
      <c r="R28" s="227"/>
      <c r="S28" s="228"/>
      <c r="T28" s="227"/>
      <c r="U28" s="229"/>
    </row>
    <row r="29" spans="1:21" s="190" customFormat="1" ht="12.95" customHeight="1">
      <c r="A29" s="233" t="s">
        <v>154</v>
      </c>
      <c r="B29" s="238">
        <v>27</v>
      </c>
      <c r="C29" s="239">
        <v>7</v>
      </c>
      <c r="D29" s="236">
        <f t="shared" si="2"/>
        <v>3.8571428571428572</v>
      </c>
      <c r="E29" s="239">
        <v>9</v>
      </c>
      <c r="F29" s="240">
        <v>2</v>
      </c>
      <c r="G29" s="235">
        <v>29</v>
      </c>
      <c r="H29" s="235">
        <v>8</v>
      </c>
      <c r="I29" s="236">
        <f>+G29/H29</f>
        <v>3.625</v>
      </c>
      <c r="J29" s="235">
        <v>8</v>
      </c>
      <c r="K29" s="235">
        <v>3</v>
      </c>
      <c r="L29" s="234">
        <v>196</v>
      </c>
      <c r="M29" s="235">
        <v>20</v>
      </c>
      <c r="N29" s="236">
        <f t="shared" si="0"/>
        <v>9.8000000000000007</v>
      </c>
      <c r="O29" s="235">
        <v>21</v>
      </c>
      <c r="P29" s="237">
        <v>14</v>
      </c>
      <c r="Q29" s="234">
        <v>129</v>
      </c>
      <c r="R29" s="235">
        <v>20</v>
      </c>
      <c r="S29" s="236">
        <f t="shared" ref="S29" si="5">+Q29/R29</f>
        <v>6.45</v>
      </c>
      <c r="T29" s="235">
        <v>15</v>
      </c>
      <c r="U29" s="237">
        <v>10</v>
      </c>
    </row>
    <row r="30" spans="1:21" s="190" customFormat="1" ht="12.95" customHeight="1">
      <c r="A30" s="220"/>
      <c r="B30" s="221"/>
      <c r="C30" s="222"/>
      <c r="D30" s="223"/>
      <c r="E30" s="222"/>
      <c r="F30" s="224"/>
      <c r="G30" s="208"/>
      <c r="H30" s="208"/>
      <c r="I30" s="210"/>
      <c r="J30" s="208"/>
      <c r="K30" s="208"/>
      <c r="L30" s="209"/>
      <c r="M30" s="208"/>
      <c r="N30" s="210"/>
      <c r="O30" s="208"/>
      <c r="P30" s="211"/>
      <c r="Q30" s="243"/>
      <c r="R30" s="244"/>
      <c r="S30" s="210"/>
      <c r="T30" s="244"/>
      <c r="U30" s="245"/>
    </row>
    <row r="31" spans="1:21" s="190" customFormat="1" ht="12.95" customHeight="1" thickBot="1">
      <c r="A31" s="241" t="s">
        <v>79</v>
      </c>
      <c r="B31" s="217"/>
      <c r="C31" s="218"/>
      <c r="D31" s="215"/>
      <c r="E31" s="218"/>
      <c r="F31" s="219"/>
      <c r="G31" s="214"/>
      <c r="H31" s="214"/>
      <c r="I31" s="214"/>
      <c r="J31" s="214"/>
      <c r="K31" s="214"/>
      <c r="L31" s="213"/>
      <c r="M31" s="214"/>
      <c r="N31" s="215"/>
      <c r="O31" s="214"/>
      <c r="P31" s="216"/>
      <c r="Q31" s="213"/>
      <c r="R31" s="214"/>
      <c r="S31" s="215"/>
      <c r="T31" s="214"/>
      <c r="U31" s="216"/>
    </row>
    <row r="32" spans="1:21" s="190" customFormat="1" ht="12.95" customHeight="1">
      <c r="A32" s="242" t="s">
        <v>155</v>
      </c>
      <c r="B32" s="246">
        <v>58</v>
      </c>
      <c r="C32" s="247">
        <v>15</v>
      </c>
      <c r="D32" s="210">
        <f t="shared" si="2"/>
        <v>3.8666666666666667</v>
      </c>
      <c r="E32" s="247">
        <v>19</v>
      </c>
      <c r="F32" s="248">
        <v>10</v>
      </c>
      <c r="G32" s="244">
        <v>59</v>
      </c>
      <c r="H32" s="244">
        <v>15</v>
      </c>
      <c r="I32" s="210">
        <f>+G32/H32</f>
        <v>3.9333333333333331</v>
      </c>
      <c r="J32" s="244">
        <v>14</v>
      </c>
      <c r="K32" s="244">
        <v>12</v>
      </c>
      <c r="L32" s="243">
        <v>248</v>
      </c>
      <c r="M32" s="244">
        <v>15</v>
      </c>
      <c r="N32" s="210">
        <f t="shared" si="0"/>
        <v>16.533333333333335</v>
      </c>
      <c r="O32" s="244">
        <v>19</v>
      </c>
      <c r="P32" s="245">
        <v>15</v>
      </c>
      <c r="Q32" s="243">
        <v>118</v>
      </c>
      <c r="R32" s="244">
        <v>15</v>
      </c>
      <c r="S32" s="210">
        <f t="shared" ref="S32:S36" si="6">+Q32/R32</f>
        <v>7.8666666666666663</v>
      </c>
      <c r="T32" s="244">
        <v>14</v>
      </c>
      <c r="U32" s="245">
        <v>13</v>
      </c>
    </row>
    <row r="33" spans="1:21" s="190" customFormat="1" ht="12.95" customHeight="1">
      <c r="A33" s="242" t="s">
        <v>156</v>
      </c>
      <c r="B33" s="246">
        <v>135</v>
      </c>
      <c r="C33" s="247">
        <v>15</v>
      </c>
      <c r="D33" s="210">
        <f t="shared" si="2"/>
        <v>9</v>
      </c>
      <c r="E33" s="247">
        <v>22</v>
      </c>
      <c r="F33" s="248">
        <v>16</v>
      </c>
      <c r="G33" s="244">
        <v>71</v>
      </c>
      <c r="H33" s="244">
        <v>15</v>
      </c>
      <c r="I33" s="210">
        <f>+G33/H33</f>
        <v>4.7333333333333334</v>
      </c>
      <c r="J33" s="244">
        <v>16</v>
      </c>
      <c r="K33" s="244">
        <v>13</v>
      </c>
      <c r="L33" s="243">
        <v>284</v>
      </c>
      <c r="M33" s="244">
        <v>15</v>
      </c>
      <c r="N33" s="210">
        <f t="shared" si="0"/>
        <v>18.933333333333334</v>
      </c>
      <c r="O33" s="244">
        <v>19</v>
      </c>
      <c r="P33" s="245">
        <v>18</v>
      </c>
      <c r="Q33" s="243">
        <v>134</v>
      </c>
      <c r="R33" s="244">
        <v>15</v>
      </c>
      <c r="S33" s="210">
        <f t="shared" si="6"/>
        <v>8.9333333333333336</v>
      </c>
      <c r="T33" s="244">
        <v>14</v>
      </c>
      <c r="U33" s="245">
        <v>9</v>
      </c>
    </row>
    <row r="34" spans="1:21" s="190" customFormat="1" ht="12.95" customHeight="1">
      <c r="A34" s="242" t="s">
        <v>157</v>
      </c>
      <c r="B34" s="246">
        <v>165</v>
      </c>
      <c r="C34" s="247">
        <v>15</v>
      </c>
      <c r="D34" s="210">
        <f t="shared" si="2"/>
        <v>11</v>
      </c>
      <c r="E34" s="247">
        <v>24</v>
      </c>
      <c r="F34" s="248">
        <v>11</v>
      </c>
      <c r="G34" s="244">
        <v>86</v>
      </c>
      <c r="H34" s="244">
        <v>15</v>
      </c>
      <c r="I34" s="210">
        <f>+G34/H34</f>
        <v>5.7333333333333334</v>
      </c>
      <c r="J34" s="244">
        <v>29</v>
      </c>
      <c r="K34" s="244">
        <v>26</v>
      </c>
      <c r="L34" s="243">
        <v>288</v>
      </c>
      <c r="M34" s="244">
        <v>15</v>
      </c>
      <c r="N34" s="210">
        <f t="shared" si="0"/>
        <v>19.2</v>
      </c>
      <c r="O34" s="244">
        <v>22</v>
      </c>
      <c r="P34" s="245">
        <v>21</v>
      </c>
      <c r="Q34" s="243">
        <v>145</v>
      </c>
      <c r="R34" s="244">
        <v>20</v>
      </c>
      <c r="S34" s="210">
        <f t="shared" si="6"/>
        <v>7.25</v>
      </c>
      <c r="T34" s="244">
        <v>25</v>
      </c>
      <c r="U34" s="245">
        <v>14</v>
      </c>
    </row>
    <row r="35" spans="1:21" s="190" customFormat="1" ht="12.95" customHeight="1">
      <c r="A35" s="242" t="s">
        <v>158</v>
      </c>
      <c r="B35" s="246">
        <v>122</v>
      </c>
      <c r="C35" s="247">
        <v>15</v>
      </c>
      <c r="D35" s="210">
        <f t="shared" si="2"/>
        <v>8.1333333333333329</v>
      </c>
      <c r="E35" s="247">
        <v>18</v>
      </c>
      <c r="F35" s="248">
        <v>13</v>
      </c>
      <c r="G35" s="244">
        <v>69</v>
      </c>
      <c r="H35" s="244">
        <v>15</v>
      </c>
      <c r="I35" s="210">
        <f>+G35/H35</f>
        <v>4.5999999999999996</v>
      </c>
      <c r="J35" s="244">
        <v>18</v>
      </c>
      <c r="K35" s="244">
        <v>15</v>
      </c>
      <c r="L35" s="243">
        <v>273</v>
      </c>
      <c r="M35" s="244">
        <v>15</v>
      </c>
      <c r="N35" s="210">
        <f t="shared" si="0"/>
        <v>18.2</v>
      </c>
      <c r="O35" s="244">
        <v>21</v>
      </c>
      <c r="P35" s="245">
        <v>20</v>
      </c>
      <c r="Q35" s="243">
        <v>137</v>
      </c>
      <c r="R35" s="244">
        <v>15</v>
      </c>
      <c r="S35" s="210">
        <f t="shared" si="6"/>
        <v>9.1333333333333329</v>
      </c>
      <c r="T35" s="244">
        <v>17</v>
      </c>
      <c r="U35" s="245">
        <v>15</v>
      </c>
    </row>
    <row r="36" spans="1:21" s="190" customFormat="1" ht="12.95" customHeight="1">
      <c r="A36" s="242" t="s">
        <v>159</v>
      </c>
      <c r="B36" s="246">
        <v>258</v>
      </c>
      <c r="C36" s="247">
        <v>20</v>
      </c>
      <c r="D36" s="210">
        <f t="shared" si="2"/>
        <v>12.9</v>
      </c>
      <c r="E36" s="247">
        <v>31</v>
      </c>
      <c r="F36" s="248">
        <v>20</v>
      </c>
      <c r="G36" s="244">
        <v>195</v>
      </c>
      <c r="H36" s="244">
        <v>20</v>
      </c>
      <c r="I36" s="210">
        <f>+G36/H36</f>
        <v>9.75</v>
      </c>
      <c r="J36" s="244">
        <v>26</v>
      </c>
      <c r="K36" s="244">
        <v>17</v>
      </c>
      <c r="L36" s="243">
        <v>562</v>
      </c>
      <c r="M36" s="244">
        <v>20</v>
      </c>
      <c r="N36" s="210">
        <f t="shared" si="0"/>
        <v>28.1</v>
      </c>
      <c r="O36" s="244">
        <v>33</v>
      </c>
      <c r="P36" s="245">
        <v>28</v>
      </c>
      <c r="Q36" s="243">
        <v>312</v>
      </c>
      <c r="R36" s="244">
        <v>30</v>
      </c>
      <c r="S36" s="210">
        <f t="shared" si="6"/>
        <v>10.4</v>
      </c>
      <c r="T36" s="244">
        <v>22</v>
      </c>
      <c r="U36" s="245">
        <v>18</v>
      </c>
    </row>
    <row r="37" spans="1:21" s="190" customFormat="1" ht="12.95" customHeight="1">
      <c r="A37" s="242"/>
      <c r="B37" s="246"/>
      <c r="C37" s="247"/>
      <c r="D37" s="210"/>
      <c r="E37" s="247"/>
      <c r="F37" s="248"/>
      <c r="G37" s="244"/>
      <c r="H37" s="244"/>
      <c r="I37" s="210"/>
      <c r="J37" s="244"/>
      <c r="K37" s="244"/>
      <c r="L37" s="243"/>
      <c r="M37" s="244"/>
      <c r="N37" s="210"/>
      <c r="O37" s="244"/>
      <c r="P37" s="245"/>
      <c r="Q37" s="243"/>
      <c r="R37" s="244"/>
      <c r="S37" s="210"/>
      <c r="T37" s="244"/>
      <c r="U37" s="245"/>
    </row>
    <row r="38" spans="1:21" s="190" customFormat="1" ht="12.95" customHeight="1" thickBot="1">
      <c r="A38" s="225" t="s">
        <v>88</v>
      </c>
      <c r="B38" s="230"/>
      <c r="C38" s="231"/>
      <c r="D38" s="228"/>
      <c r="E38" s="231"/>
      <c r="F38" s="232"/>
      <c r="G38" s="227"/>
      <c r="H38" s="227"/>
      <c r="I38" s="227"/>
      <c r="J38" s="227"/>
      <c r="K38" s="227"/>
      <c r="L38" s="226"/>
      <c r="M38" s="227"/>
      <c r="N38" s="228"/>
      <c r="O38" s="227"/>
      <c r="P38" s="229"/>
      <c r="Q38" s="226"/>
      <c r="R38" s="227"/>
      <c r="S38" s="228"/>
      <c r="T38" s="227"/>
      <c r="U38" s="229"/>
    </row>
    <row r="39" spans="1:21" s="190" customFormat="1" ht="12.95" customHeight="1">
      <c r="A39" s="291" t="s">
        <v>160</v>
      </c>
      <c r="B39" s="238"/>
      <c r="C39" s="239"/>
      <c r="D39" s="236"/>
      <c r="E39" s="239"/>
      <c r="F39" s="240"/>
      <c r="G39" s="290"/>
      <c r="H39" s="290"/>
      <c r="I39" s="290"/>
      <c r="J39" s="290"/>
      <c r="K39" s="290"/>
      <c r="L39" s="234"/>
      <c r="M39" s="290"/>
      <c r="N39" s="236"/>
      <c r="O39" s="290"/>
      <c r="P39" s="237"/>
      <c r="Q39" s="234">
        <v>59</v>
      </c>
      <c r="R39" s="290">
        <v>10</v>
      </c>
      <c r="S39" s="236">
        <f t="shared" ref="S39:S49" si="7">+Q39/R39</f>
        <v>5.9</v>
      </c>
      <c r="T39" s="290">
        <v>4</v>
      </c>
      <c r="U39" s="237">
        <v>4</v>
      </c>
    </row>
    <row r="40" spans="1:21" s="190" customFormat="1" ht="12.75" customHeight="1">
      <c r="A40" s="233" t="s">
        <v>161</v>
      </c>
      <c r="B40" s="238">
        <v>82</v>
      </c>
      <c r="C40" s="239">
        <v>15</v>
      </c>
      <c r="D40" s="236">
        <f t="shared" si="2"/>
        <v>5.4666666666666668</v>
      </c>
      <c r="E40" s="239">
        <v>31</v>
      </c>
      <c r="F40" s="240">
        <v>21</v>
      </c>
      <c r="G40" s="235">
        <v>116</v>
      </c>
      <c r="H40" s="235">
        <v>15</v>
      </c>
      <c r="I40" s="236">
        <f>+G40/H40</f>
        <v>7.7333333333333334</v>
      </c>
      <c r="J40" s="235">
        <v>19</v>
      </c>
      <c r="K40" s="235">
        <v>12</v>
      </c>
      <c r="L40" s="234">
        <v>376</v>
      </c>
      <c r="M40" s="235">
        <v>15</v>
      </c>
      <c r="N40" s="236">
        <f t="shared" si="0"/>
        <v>25.066666666666666</v>
      </c>
      <c r="O40" s="235">
        <v>14</v>
      </c>
      <c r="P40" s="237">
        <v>8</v>
      </c>
      <c r="Q40" s="234">
        <v>207</v>
      </c>
      <c r="R40" s="235">
        <v>15</v>
      </c>
      <c r="S40" s="236">
        <f t="shared" si="7"/>
        <v>13.8</v>
      </c>
      <c r="T40" s="235">
        <v>15</v>
      </c>
      <c r="U40" s="237">
        <v>11</v>
      </c>
    </row>
    <row r="41" spans="1:21" s="190" customFormat="1" ht="12.75" customHeight="1">
      <c r="A41" s="233" t="s">
        <v>149</v>
      </c>
      <c r="B41" s="238"/>
      <c r="C41" s="239"/>
      <c r="D41" s="236"/>
      <c r="E41" s="239"/>
      <c r="F41" s="240"/>
      <c r="G41" s="235"/>
      <c r="H41" s="235"/>
      <c r="I41" s="236"/>
      <c r="J41" s="235"/>
      <c r="K41" s="235"/>
      <c r="L41" s="234"/>
      <c r="M41" s="235"/>
      <c r="N41" s="236"/>
      <c r="O41" s="235"/>
      <c r="P41" s="237"/>
      <c r="Q41" s="234">
        <v>50</v>
      </c>
      <c r="R41" s="235">
        <v>10</v>
      </c>
      <c r="S41" s="236">
        <f t="shared" ref="S41:S42" si="8">+Q41/R41</f>
        <v>5</v>
      </c>
      <c r="T41" s="235">
        <v>11</v>
      </c>
      <c r="U41" s="237">
        <v>5</v>
      </c>
    </row>
    <row r="42" spans="1:21" s="190" customFormat="1" ht="12.95" customHeight="1">
      <c r="A42" s="233" t="s">
        <v>150</v>
      </c>
      <c r="B42" s="238"/>
      <c r="C42" s="239"/>
      <c r="D42" s="236"/>
      <c r="E42" s="239"/>
      <c r="F42" s="240"/>
      <c r="G42" s="235"/>
      <c r="H42" s="235"/>
      <c r="I42" s="236"/>
      <c r="J42" s="235"/>
      <c r="K42" s="235"/>
      <c r="L42" s="234"/>
      <c r="M42" s="235"/>
      <c r="N42" s="236"/>
      <c r="O42" s="235"/>
      <c r="P42" s="237"/>
      <c r="Q42" s="234">
        <v>46</v>
      </c>
      <c r="R42" s="235">
        <v>10</v>
      </c>
      <c r="S42" s="236">
        <f t="shared" si="8"/>
        <v>4.5999999999999996</v>
      </c>
      <c r="T42" s="235">
        <v>7</v>
      </c>
      <c r="U42" s="237">
        <v>4</v>
      </c>
    </row>
    <row r="43" spans="1:21" s="190" customFormat="1" ht="12.95" customHeight="1">
      <c r="A43" s="233" t="s">
        <v>162</v>
      </c>
      <c r="B43" s="238">
        <v>54</v>
      </c>
      <c r="C43" s="239">
        <v>20</v>
      </c>
      <c r="D43" s="236">
        <f t="shared" si="2"/>
        <v>2.7</v>
      </c>
      <c r="E43" s="239">
        <v>32</v>
      </c>
      <c r="F43" s="240">
        <v>22</v>
      </c>
      <c r="G43" s="235">
        <v>47</v>
      </c>
      <c r="H43" s="235">
        <v>20</v>
      </c>
      <c r="I43" s="236">
        <f>+G43/H43</f>
        <v>2.35</v>
      </c>
      <c r="J43" s="235">
        <v>18</v>
      </c>
      <c r="K43" s="235">
        <v>13</v>
      </c>
      <c r="L43" s="234">
        <v>166</v>
      </c>
      <c r="M43" s="235">
        <v>10</v>
      </c>
      <c r="N43" s="236">
        <f t="shared" si="0"/>
        <v>16.600000000000001</v>
      </c>
      <c r="O43" s="235">
        <v>9</v>
      </c>
      <c r="P43" s="237">
        <v>8</v>
      </c>
      <c r="Q43" s="234">
        <v>117</v>
      </c>
      <c r="R43" s="235">
        <v>10</v>
      </c>
      <c r="S43" s="236">
        <f t="shared" si="7"/>
        <v>11.7</v>
      </c>
      <c r="T43" s="235">
        <v>9</v>
      </c>
      <c r="U43" s="237">
        <v>7</v>
      </c>
    </row>
    <row r="44" spans="1:21" s="190" customFormat="1" ht="12.95" customHeight="1">
      <c r="A44" s="220"/>
      <c r="B44" s="222"/>
      <c r="C44" s="222"/>
      <c r="D44" s="223"/>
      <c r="E44" s="222"/>
      <c r="F44" s="224"/>
      <c r="G44" s="208"/>
      <c r="H44" s="208"/>
      <c r="I44" s="210"/>
      <c r="J44" s="208"/>
      <c r="K44" s="208"/>
      <c r="L44" s="209"/>
      <c r="M44" s="208"/>
      <c r="N44" s="210"/>
      <c r="O44" s="208"/>
      <c r="P44" s="211"/>
      <c r="Q44" s="243"/>
      <c r="R44" s="244"/>
      <c r="S44" s="210"/>
      <c r="T44" s="244"/>
      <c r="U44" s="245"/>
    </row>
    <row r="45" spans="1:21" s="190" customFormat="1" ht="12.95" customHeight="1" thickBot="1">
      <c r="A45" s="255" t="s">
        <v>112</v>
      </c>
      <c r="B45" s="258"/>
      <c r="C45" s="258"/>
      <c r="D45" s="215"/>
      <c r="E45" s="258"/>
      <c r="F45" s="260"/>
      <c r="G45" s="257"/>
      <c r="H45" s="257"/>
      <c r="I45" s="257"/>
      <c r="J45" s="257"/>
      <c r="K45" s="257"/>
      <c r="L45" s="256"/>
      <c r="M45" s="257"/>
      <c r="N45" s="258"/>
      <c r="O45" s="257"/>
      <c r="P45" s="259"/>
      <c r="Q45" s="256"/>
      <c r="R45" s="257"/>
      <c r="S45" s="215"/>
      <c r="T45" s="257"/>
      <c r="U45" s="259"/>
    </row>
    <row r="46" spans="1:21" s="190" customFormat="1" ht="12.95" customHeight="1">
      <c r="A46" s="242" t="s">
        <v>163</v>
      </c>
      <c r="B46" s="246">
        <v>40</v>
      </c>
      <c r="C46" s="247">
        <v>10</v>
      </c>
      <c r="D46" s="210">
        <f t="shared" si="2"/>
        <v>4</v>
      </c>
      <c r="E46" s="247">
        <v>20</v>
      </c>
      <c r="F46" s="248">
        <v>7</v>
      </c>
      <c r="G46" s="244">
        <v>37</v>
      </c>
      <c r="H46" s="244">
        <v>12</v>
      </c>
      <c r="I46" s="210">
        <f>+G46/H46</f>
        <v>3.0833333333333335</v>
      </c>
      <c r="J46" s="244">
        <v>12</v>
      </c>
      <c r="K46" s="244">
        <v>8</v>
      </c>
      <c r="L46" s="243"/>
      <c r="M46" s="244"/>
      <c r="N46" s="242"/>
      <c r="O46" s="244"/>
      <c r="P46" s="245"/>
      <c r="Q46" s="243"/>
      <c r="R46" s="292"/>
      <c r="S46" s="210"/>
      <c r="T46" s="292"/>
      <c r="U46" s="245"/>
    </row>
    <row r="47" spans="1:21" s="190" customFormat="1" ht="12.95" customHeight="1">
      <c r="A47" s="242" t="s">
        <v>164</v>
      </c>
      <c r="B47" s="246">
        <v>113</v>
      </c>
      <c r="C47" s="247">
        <v>30</v>
      </c>
      <c r="D47" s="210">
        <f t="shared" si="2"/>
        <v>3.7666666666666666</v>
      </c>
      <c r="E47" s="247">
        <v>31</v>
      </c>
      <c r="F47" s="248">
        <v>14</v>
      </c>
      <c r="G47" s="244">
        <v>127</v>
      </c>
      <c r="H47" s="244">
        <v>30</v>
      </c>
      <c r="I47" s="210">
        <f>+G47/H47</f>
        <v>4.2333333333333334</v>
      </c>
      <c r="J47" s="244">
        <v>33</v>
      </c>
      <c r="K47" s="244">
        <v>19</v>
      </c>
      <c r="L47" s="243">
        <v>396</v>
      </c>
      <c r="M47" s="244">
        <v>30</v>
      </c>
      <c r="N47" s="210">
        <f t="shared" si="0"/>
        <v>13.2</v>
      </c>
      <c r="O47" s="244">
        <v>37</v>
      </c>
      <c r="P47" s="245">
        <v>30</v>
      </c>
      <c r="Q47" s="243">
        <v>246</v>
      </c>
      <c r="R47" s="292">
        <v>45</v>
      </c>
      <c r="S47" s="210">
        <f t="shared" si="7"/>
        <v>5.4666666666666668</v>
      </c>
      <c r="T47" s="292">
        <v>26</v>
      </c>
      <c r="U47" s="245">
        <v>16</v>
      </c>
    </row>
    <row r="48" spans="1:21" s="190" customFormat="1" ht="12.95" customHeight="1">
      <c r="A48" s="242" t="s">
        <v>165</v>
      </c>
      <c r="B48" s="246">
        <v>80</v>
      </c>
      <c r="C48" s="247">
        <v>50</v>
      </c>
      <c r="D48" s="210">
        <f t="shared" si="2"/>
        <v>1.6</v>
      </c>
      <c r="E48" s="247">
        <v>31</v>
      </c>
      <c r="F48" s="248">
        <v>15</v>
      </c>
      <c r="G48" s="244">
        <v>46</v>
      </c>
      <c r="H48" s="244">
        <v>40</v>
      </c>
      <c r="I48" s="210">
        <f>+G48/H48</f>
        <v>1.1499999999999999</v>
      </c>
      <c r="J48" s="244">
        <v>21</v>
      </c>
      <c r="K48" s="244">
        <v>13</v>
      </c>
      <c r="L48" s="243">
        <v>195</v>
      </c>
      <c r="M48" s="244">
        <v>40</v>
      </c>
      <c r="N48" s="210">
        <f t="shared" si="0"/>
        <v>4.875</v>
      </c>
      <c r="O48" s="244">
        <v>15</v>
      </c>
      <c r="P48" s="245">
        <v>12</v>
      </c>
      <c r="Q48" s="243">
        <v>96</v>
      </c>
      <c r="R48" s="292">
        <v>40</v>
      </c>
      <c r="S48" s="210">
        <f t="shared" si="7"/>
        <v>2.4</v>
      </c>
      <c r="T48" s="292">
        <v>12</v>
      </c>
      <c r="U48" s="245">
        <v>9</v>
      </c>
    </row>
    <row r="49" spans="1:21" s="190" customFormat="1" ht="12.95" customHeight="1">
      <c r="A49" s="242" t="s">
        <v>166</v>
      </c>
      <c r="B49" s="246">
        <v>139</v>
      </c>
      <c r="C49" s="247">
        <v>20</v>
      </c>
      <c r="D49" s="210">
        <f t="shared" si="2"/>
        <v>6.95</v>
      </c>
      <c r="E49" s="247">
        <v>64</v>
      </c>
      <c r="F49" s="248">
        <v>29</v>
      </c>
      <c r="G49" s="244">
        <v>122</v>
      </c>
      <c r="H49" s="244">
        <v>20</v>
      </c>
      <c r="I49" s="210">
        <f>+G49/H49</f>
        <v>6.1</v>
      </c>
      <c r="J49" s="244">
        <v>31</v>
      </c>
      <c r="K49" s="244">
        <v>19</v>
      </c>
      <c r="L49" s="243">
        <v>332</v>
      </c>
      <c r="M49" s="244">
        <v>20</v>
      </c>
      <c r="N49" s="210">
        <f t="shared" si="0"/>
        <v>16.600000000000001</v>
      </c>
      <c r="O49" s="244">
        <v>29</v>
      </c>
      <c r="P49" s="245">
        <v>21</v>
      </c>
      <c r="Q49" s="243">
        <v>156</v>
      </c>
      <c r="R49" s="292">
        <v>30</v>
      </c>
      <c r="S49" s="210">
        <f t="shared" si="7"/>
        <v>5.2</v>
      </c>
      <c r="T49" s="292">
        <v>33</v>
      </c>
      <c r="U49" s="245">
        <v>22</v>
      </c>
    </row>
    <row r="50" spans="1:21" s="190" customFormat="1" ht="12.95" customHeight="1"/>
    <row r="51" spans="1:21" s="190" customFormat="1" ht="12.95" customHeight="1"/>
    <row r="52" spans="1:21" s="190" customFormat="1" ht="12.95" customHeight="1"/>
    <row r="53" spans="1:21" s="190" customFormat="1" ht="12.95" customHeight="1"/>
    <row r="54" spans="1:21" s="190" customFormat="1" ht="12.95" customHeight="1"/>
    <row r="55" spans="1:21" s="190" customFormat="1" ht="12.95" customHeight="1"/>
    <row r="56" spans="1:21" s="190" customFormat="1" ht="12.95" customHeight="1"/>
    <row r="57" spans="1:21" s="190" customFormat="1" ht="12.95" customHeight="1"/>
  </sheetData>
  <mergeCells count="6">
    <mergeCell ref="K3:K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6A5AA-3757-4F6C-BBF4-CB1F314B06B9}">
  <dimension ref="A1:Q55"/>
  <sheetViews>
    <sheetView workbookViewId="0">
      <selection activeCell="W10" sqref="W10"/>
    </sheetView>
  </sheetViews>
  <sheetFormatPr defaultRowHeight="12.75"/>
  <cols>
    <col min="1" max="1" width="51.85546875" customWidth="1"/>
    <col min="2" max="4" width="0" hidden="1" customWidth="1"/>
    <col min="5" max="5" width="13.28515625" hidden="1" customWidth="1"/>
    <col min="6" max="9" width="0" hidden="1" customWidth="1"/>
    <col min="11" max="11" width="11.85546875" customWidth="1"/>
    <col min="13" max="13" width="14.140625" customWidth="1"/>
    <col min="15" max="15" width="11.7109375" customWidth="1"/>
    <col min="17" max="17" width="13.42578125" customWidth="1"/>
  </cols>
  <sheetData>
    <row r="1" spans="1:17">
      <c r="A1" s="394" t="s">
        <v>167</v>
      </c>
      <c r="B1" s="393"/>
      <c r="C1" s="393"/>
      <c r="D1" s="393"/>
      <c r="E1" s="393"/>
      <c r="F1" s="395"/>
      <c r="G1" s="395"/>
      <c r="H1" s="395"/>
      <c r="I1" s="395"/>
      <c r="J1" s="396"/>
      <c r="K1" s="396"/>
      <c r="L1" s="396"/>
      <c r="M1" s="396"/>
      <c r="N1" s="396"/>
      <c r="O1" s="396"/>
      <c r="P1" s="396"/>
      <c r="Q1" s="396"/>
    </row>
    <row r="2" spans="1:17">
      <c r="A2" s="397"/>
      <c r="B2" s="398">
        <v>2016</v>
      </c>
      <c r="C2" s="399"/>
      <c r="D2" s="399"/>
      <c r="E2" s="400"/>
      <c r="F2" s="401">
        <v>2017</v>
      </c>
      <c r="G2" s="401"/>
      <c r="H2" s="401"/>
      <c r="I2" s="402"/>
      <c r="J2" s="438">
        <v>2018</v>
      </c>
      <c r="K2" s="438"/>
      <c r="L2" s="438"/>
      <c r="M2" s="439"/>
      <c r="N2" s="405">
        <v>2019</v>
      </c>
      <c r="O2" s="405"/>
      <c r="P2" s="405"/>
      <c r="Q2" s="406"/>
    </row>
    <row r="3" spans="1:17" ht="38.25">
      <c r="A3" s="373" t="s">
        <v>2</v>
      </c>
      <c r="B3" s="407" t="s">
        <v>136</v>
      </c>
      <c r="C3" s="408" t="s">
        <v>6</v>
      </c>
      <c r="D3" s="408" t="s">
        <v>138</v>
      </c>
      <c r="E3" s="482" t="s">
        <v>139</v>
      </c>
      <c r="F3" s="484" t="s">
        <v>140</v>
      </c>
      <c r="G3" s="484" t="s">
        <v>6</v>
      </c>
      <c r="H3" s="484" t="s">
        <v>138</v>
      </c>
      <c r="I3" s="486" t="s">
        <v>14</v>
      </c>
      <c r="J3" s="440" t="s">
        <v>140</v>
      </c>
      <c r="K3" s="440" t="s">
        <v>6</v>
      </c>
      <c r="L3" s="440" t="s">
        <v>138</v>
      </c>
      <c r="M3" s="441" t="s">
        <v>14</v>
      </c>
      <c r="N3" s="410" t="s">
        <v>140</v>
      </c>
      <c r="O3" s="410" t="s">
        <v>6</v>
      </c>
      <c r="P3" s="410" t="s">
        <v>138</v>
      </c>
      <c r="Q3" s="411" t="s">
        <v>14</v>
      </c>
    </row>
    <row r="4" spans="1:17">
      <c r="A4" s="374" t="s">
        <v>168</v>
      </c>
      <c r="B4" s="412"/>
      <c r="C4" s="413"/>
      <c r="D4" s="413"/>
      <c r="E4" s="483"/>
      <c r="F4" s="485"/>
      <c r="G4" s="485"/>
      <c r="H4" s="485"/>
      <c r="I4" s="487"/>
      <c r="J4" s="442">
        <v>68</v>
      </c>
      <c r="K4" s="442">
        <f>SUM(K7:K50)</f>
        <v>141</v>
      </c>
      <c r="L4" s="442">
        <f>SUM(L7:L50)</f>
        <v>35</v>
      </c>
      <c r="M4" s="443">
        <f>SUM(M7:M50)</f>
        <v>20</v>
      </c>
      <c r="N4" s="415">
        <v>54</v>
      </c>
      <c r="O4" s="415">
        <f>SUM(O7:O50)</f>
        <v>125</v>
      </c>
      <c r="P4" s="415">
        <f>SUM(P6:P50)</f>
        <v>25</v>
      </c>
      <c r="Q4" s="416">
        <f>SUM(Q7:Q50)</f>
        <v>17</v>
      </c>
    </row>
    <row r="5" spans="1:17">
      <c r="A5" s="417" t="s">
        <v>141</v>
      </c>
      <c r="B5" s="375"/>
      <c r="C5" s="376"/>
      <c r="D5" s="376"/>
      <c r="E5" s="377"/>
      <c r="F5" s="376"/>
      <c r="G5" s="376"/>
      <c r="H5" s="376"/>
      <c r="I5" s="377"/>
      <c r="J5" s="376"/>
      <c r="K5" s="376"/>
      <c r="L5" s="376"/>
      <c r="M5" s="377"/>
      <c r="N5" s="376"/>
      <c r="O5" s="376"/>
      <c r="P5" s="376"/>
      <c r="Q5" s="377"/>
    </row>
    <row r="6" spans="1:17">
      <c r="A6" s="418" t="s">
        <v>16</v>
      </c>
      <c r="B6" s="378"/>
      <c r="C6" s="379"/>
      <c r="D6" s="379"/>
      <c r="E6" s="380"/>
      <c r="F6" s="379"/>
      <c r="G6" s="379"/>
      <c r="H6" s="379"/>
      <c r="I6" s="380"/>
      <c r="J6" s="379"/>
      <c r="K6" s="379"/>
      <c r="L6" s="379"/>
      <c r="M6" s="380"/>
      <c r="N6" s="379"/>
      <c r="O6" s="379"/>
      <c r="P6" s="379"/>
      <c r="Q6" s="380"/>
    </row>
    <row r="7" spans="1:17" ht="15" customHeight="1">
      <c r="A7" s="419" t="s">
        <v>17</v>
      </c>
      <c r="B7" s="381"/>
      <c r="C7" s="382"/>
      <c r="D7" s="382"/>
      <c r="E7" s="383"/>
      <c r="F7" s="382"/>
      <c r="G7" s="382"/>
      <c r="H7" s="382"/>
      <c r="I7" s="383"/>
      <c r="J7" s="382">
        <v>3</v>
      </c>
      <c r="K7" s="382">
        <v>5</v>
      </c>
      <c r="L7" s="382">
        <v>0</v>
      </c>
      <c r="M7" s="383">
        <v>0</v>
      </c>
      <c r="N7" s="382">
        <v>2</v>
      </c>
      <c r="O7" s="382">
        <v>5</v>
      </c>
      <c r="P7" s="382">
        <v>2</v>
      </c>
      <c r="Q7" s="383">
        <v>1</v>
      </c>
    </row>
    <row r="8" spans="1:17">
      <c r="A8" s="419"/>
      <c r="B8" s="381"/>
      <c r="C8" s="382"/>
      <c r="D8" s="382"/>
      <c r="E8" s="383"/>
      <c r="F8" s="382"/>
      <c r="G8" s="382"/>
      <c r="H8" s="382"/>
      <c r="I8" s="383"/>
      <c r="J8" s="382"/>
      <c r="K8" s="382"/>
      <c r="L8" s="382"/>
      <c r="M8" s="383"/>
      <c r="N8" s="382"/>
      <c r="O8" s="382"/>
      <c r="P8" s="382"/>
      <c r="Q8" s="383"/>
    </row>
    <row r="9" spans="1:17">
      <c r="A9" s="420" t="s">
        <v>19</v>
      </c>
      <c r="B9" s="384"/>
      <c r="C9" s="385"/>
      <c r="D9" s="385"/>
      <c r="E9" s="386"/>
      <c r="F9" s="385"/>
      <c r="G9" s="385"/>
      <c r="H9" s="385"/>
      <c r="I9" s="386"/>
      <c r="J9" s="385"/>
      <c r="K9" s="385"/>
      <c r="L9" s="385"/>
      <c r="M9" s="386"/>
      <c r="N9" s="385"/>
      <c r="O9" s="385"/>
      <c r="P9" s="385"/>
      <c r="Q9" s="386"/>
    </row>
    <row r="10" spans="1:17">
      <c r="A10" s="421" t="s">
        <v>20</v>
      </c>
      <c r="B10" s="375"/>
      <c r="C10" s="376"/>
      <c r="D10" s="376"/>
      <c r="E10" s="377"/>
      <c r="F10" s="376"/>
      <c r="G10" s="376"/>
      <c r="H10" s="376"/>
      <c r="I10" s="377"/>
      <c r="J10" s="376">
        <v>2</v>
      </c>
      <c r="K10" s="376">
        <v>1</v>
      </c>
      <c r="L10" s="376">
        <v>1</v>
      </c>
      <c r="M10" s="377">
        <v>0</v>
      </c>
      <c r="N10" s="376"/>
      <c r="O10" s="376"/>
      <c r="P10" s="376"/>
      <c r="Q10" s="377"/>
    </row>
    <row r="11" spans="1:17">
      <c r="A11" s="421" t="s">
        <v>22</v>
      </c>
      <c r="B11" s="375"/>
      <c r="C11" s="376"/>
      <c r="D11" s="376"/>
      <c r="E11" s="377"/>
      <c r="F11" s="376"/>
      <c r="G11" s="376"/>
      <c r="H11" s="376"/>
      <c r="I11" s="377"/>
      <c r="J11" s="376">
        <v>1</v>
      </c>
      <c r="K11" s="376">
        <v>2</v>
      </c>
      <c r="L11" s="376">
        <v>1</v>
      </c>
      <c r="M11" s="377">
        <v>1</v>
      </c>
      <c r="N11" s="376">
        <v>1</v>
      </c>
      <c r="O11" s="376">
        <v>2</v>
      </c>
      <c r="P11" s="376">
        <v>0</v>
      </c>
      <c r="Q11" s="377">
        <v>0</v>
      </c>
    </row>
    <row r="12" spans="1:17">
      <c r="A12" s="421" t="s">
        <v>169</v>
      </c>
      <c r="B12" s="375"/>
      <c r="C12" s="376"/>
      <c r="D12" s="376"/>
      <c r="E12" s="377"/>
      <c r="F12" s="376"/>
      <c r="G12" s="376"/>
      <c r="H12" s="376"/>
      <c r="I12" s="377"/>
      <c r="J12" s="376">
        <v>3</v>
      </c>
      <c r="K12" s="376">
        <v>1</v>
      </c>
      <c r="L12" s="376">
        <v>2</v>
      </c>
      <c r="M12" s="377">
        <v>1</v>
      </c>
      <c r="N12" s="376"/>
      <c r="O12" s="376"/>
      <c r="P12" s="376"/>
      <c r="Q12" s="377"/>
    </row>
    <row r="13" spans="1:17">
      <c r="A13" s="421" t="s">
        <v>25</v>
      </c>
      <c r="B13" s="375"/>
      <c r="C13" s="376"/>
      <c r="D13" s="376"/>
      <c r="E13" s="377"/>
      <c r="F13" s="376"/>
      <c r="G13" s="376"/>
      <c r="H13" s="376"/>
      <c r="I13" s="377"/>
      <c r="J13" s="376">
        <v>1</v>
      </c>
      <c r="K13" s="376">
        <v>1</v>
      </c>
      <c r="L13" s="376">
        <v>0</v>
      </c>
      <c r="M13" s="377">
        <v>0</v>
      </c>
      <c r="N13" s="376"/>
      <c r="O13" s="376"/>
      <c r="P13" s="376"/>
      <c r="Q13" s="377"/>
    </row>
    <row r="14" spans="1:17">
      <c r="A14" s="421" t="s">
        <v>26</v>
      </c>
      <c r="B14" s="375"/>
      <c r="C14" s="376"/>
      <c r="D14" s="376"/>
      <c r="E14" s="377"/>
      <c r="F14" s="376"/>
      <c r="G14" s="376"/>
      <c r="H14" s="376"/>
      <c r="I14" s="377"/>
      <c r="J14" s="376">
        <v>1</v>
      </c>
      <c r="K14" s="376">
        <v>1</v>
      </c>
      <c r="L14" s="376">
        <v>0</v>
      </c>
      <c r="M14" s="377">
        <v>0</v>
      </c>
      <c r="N14" s="376">
        <v>6</v>
      </c>
      <c r="O14" s="376">
        <v>1</v>
      </c>
      <c r="P14" s="376">
        <v>3</v>
      </c>
      <c r="Q14" s="377">
        <v>2</v>
      </c>
    </row>
    <row r="15" spans="1:17">
      <c r="A15" s="421" t="s">
        <v>28</v>
      </c>
      <c r="B15" s="375"/>
      <c r="C15" s="376"/>
      <c r="D15" s="376"/>
      <c r="E15" s="377"/>
      <c r="F15" s="376"/>
      <c r="G15" s="376"/>
      <c r="H15" s="376"/>
      <c r="I15" s="377"/>
      <c r="J15" s="376">
        <v>2</v>
      </c>
      <c r="K15" s="376">
        <v>2</v>
      </c>
      <c r="L15" s="376">
        <v>0</v>
      </c>
      <c r="M15" s="377">
        <v>0</v>
      </c>
      <c r="N15" s="376"/>
      <c r="O15" s="376"/>
      <c r="P15" s="376"/>
      <c r="Q15" s="377"/>
    </row>
    <row r="16" spans="1:17">
      <c r="A16" s="421" t="s">
        <v>49</v>
      </c>
      <c r="B16" s="375"/>
      <c r="C16" s="376"/>
      <c r="D16" s="376"/>
      <c r="E16" s="377"/>
      <c r="F16" s="376"/>
      <c r="G16" s="376"/>
      <c r="H16" s="376"/>
      <c r="I16" s="377"/>
      <c r="J16" s="376"/>
      <c r="K16" s="376"/>
      <c r="L16" s="376"/>
      <c r="M16" s="377"/>
      <c r="N16" s="376">
        <v>2</v>
      </c>
      <c r="O16" s="376">
        <v>1</v>
      </c>
      <c r="P16" s="376">
        <v>1</v>
      </c>
      <c r="Q16" s="377">
        <v>0</v>
      </c>
    </row>
    <row r="17" spans="1:17">
      <c r="A17" s="421" t="s">
        <v>43</v>
      </c>
      <c r="B17" s="375"/>
      <c r="C17" s="376"/>
      <c r="D17" s="376"/>
      <c r="E17" s="377"/>
      <c r="F17" s="376"/>
      <c r="G17" s="376"/>
      <c r="H17" s="376"/>
      <c r="I17" s="377"/>
      <c r="J17" s="376">
        <v>1</v>
      </c>
      <c r="K17" s="376">
        <v>1</v>
      </c>
      <c r="L17" s="376">
        <v>1</v>
      </c>
      <c r="M17" s="377">
        <v>0</v>
      </c>
      <c r="N17" s="376"/>
      <c r="O17" s="376"/>
      <c r="P17" s="376"/>
      <c r="Q17" s="377"/>
    </row>
    <row r="18" spans="1:17">
      <c r="A18" s="421"/>
      <c r="B18" s="375"/>
      <c r="C18" s="376"/>
      <c r="D18" s="376"/>
      <c r="E18" s="377"/>
      <c r="F18" s="376"/>
      <c r="G18" s="376"/>
      <c r="H18" s="376"/>
      <c r="I18" s="377"/>
      <c r="J18" s="376"/>
      <c r="K18" s="376"/>
      <c r="L18" s="376"/>
      <c r="M18" s="377"/>
      <c r="N18" s="376"/>
      <c r="O18" s="376"/>
      <c r="P18" s="376"/>
      <c r="Q18" s="377"/>
    </row>
    <row r="19" spans="1:17">
      <c r="A19" s="418" t="s">
        <v>50</v>
      </c>
      <c r="B19" s="378"/>
      <c r="C19" s="379"/>
      <c r="D19" s="379"/>
      <c r="E19" s="380"/>
      <c r="F19" s="379"/>
      <c r="G19" s="379"/>
      <c r="H19" s="379"/>
      <c r="I19" s="380"/>
      <c r="J19" s="379"/>
      <c r="K19" s="379"/>
      <c r="L19" s="379"/>
      <c r="M19" s="380"/>
      <c r="N19" s="379"/>
      <c r="O19" s="379"/>
      <c r="P19" s="379"/>
      <c r="Q19" s="380"/>
    </row>
    <row r="20" spans="1:17">
      <c r="A20" s="419" t="s">
        <v>52</v>
      </c>
      <c r="B20" s="381"/>
      <c r="C20" s="382"/>
      <c r="D20" s="382"/>
      <c r="E20" s="383"/>
      <c r="F20" s="382"/>
      <c r="G20" s="382"/>
      <c r="H20" s="382"/>
      <c r="I20" s="383"/>
      <c r="J20" s="382">
        <v>2</v>
      </c>
      <c r="K20" s="382">
        <v>2</v>
      </c>
      <c r="L20" s="382">
        <v>1</v>
      </c>
      <c r="M20" s="383">
        <v>1</v>
      </c>
      <c r="N20" s="382"/>
      <c r="O20" s="382"/>
      <c r="P20" s="382"/>
      <c r="Q20" s="383"/>
    </row>
    <row r="21" spans="1:17">
      <c r="A21" s="419" t="s">
        <v>51</v>
      </c>
      <c r="B21" s="381"/>
      <c r="C21" s="382"/>
      <c r="D21" s="382"/>
      <c r="E21" s="383"/>
      <c r="F21" s="382"/>
      <c r="G21" s="382"/>
      <c r="H21" s="382"/>
      <c r="I21" s="383"/>
      <c r="J21" s="382">
        <v>8</v>
      </c>
      <c r="K21" s="382">
        <v>5</v>
      </c>
      <c r="L21" s="382">
        <v>6</v>
      </c>
      <c r="M21" s="383">
        <v>5</v>
      </c>
      <c r="N21" s="382">
        <v>6</v>
      </c>
      <c r="O21" s="382">
        <v>5</v>
      </c>
      <c r="P21" s="382">
        <v>3</v>
      </c>
      <c r="Q21" s="383">
        <v>3</v>
      </c>
    </row>
    <row r="22" spans="1:17">
      <c r="A22" s="419" t="s">
        <v>170</v>
      </c>
      <c r="B22" s="381"/>
      <c r="C22" s="382"/>
      <c r="D22" s="382"/>
      <c r="E22" s="383"/>
      <c r="F22" s="382"/>
      <c r="G22" s="382"/>
      <c r="H22" s="382"/>
      <c r="I22" s="383"/>
      <c r="J22" s="382">
        <v>12</v>
      </c>
      <c r="K22" s="382">
        <v>5</v>
      </c>
      <c r="L22" s="382">
        <v>1</v>
      </c>
      <c r="M22" s="383">
        <v>0</v>
      </c>
      <c r="N22" s="382">
        <v>5</v>
      </c>
      <c r="O22" s="382">
        <v>5</v>
      </c>
      <c r="P22" s="382">
        <v>3</v>
      </c>
      <c r="Q22" s="383">
        <v>2</v>
      </c>
    </row>
    <row r="23" spans="1:17">
      <c r="A23" s="419" t="s">
        <v>55</v>
      </c>
      <c r="B23" s="381"/>
      <c r="C23" s="382"/>
      <c r="D23" s="382"/>
      <c r="E23" s="383"/>
      <c r="F23" s="382"/>
      <c r="G23" s="382"/>
      <c r="H23" s="382"/>
      <c r="I23" s="383"/>
      <c r="J23" s="382">
        <v>1</v>
      </c>
      <c r="K23" s="382">
        <v>2</v>
      </c>
      <c r="L23" s="382">
        <v>0</v>
      </c>
      <c r="M23" s="383">
        <v>0</v>
      </c>
      <c r="N23" s="382">
        <v>1</v>
      </c>
      <c r="O23" s="382">
        <v>2</v>
      </c>
      <c r="P23" s="382">
        <v>0</v>
      </c>
      <c r="Q23" s="383">
        <v>0</v>
      </c>
    </row>
    <row r="24" spans="1:17">
      <c r="A24" s="419" t="s">
        <v>54</v>
      </c>
      <c r="B24" s="381"/>
      <c r="C24" s="382"/>
      <c r="D24" s="382"/>
      <c r="E24" s="383"/>
      <c r="F24" s="382"/>
      <c r="G24" s="382"/>
      <c r="H24" s="382"/>
      <c r="I24" s="383"/>
      <c r="J24" s="382">
        <v>4</v>
      </c>
      <c r="K24" s="382">
        <v>5</v>
      </c>
      <c r="L24" s="382">
        <v>3</v>
      </c>
      <c r="M24" s="383">
        <v>2</v>
      </c>
      <c r="N24" s="382">
        <v>2</v>
      </c>
      <c r="O24" s="382">
        <v>5</v>
      </c>
      <c r="P24" s="382">
        <v>1</v>
      </c>
      <c r="Q24" s="383">
        <v>1</v>
      </c>
    </row>
    <row r="25" spans="1:17">
      <c r="A25" s="419"/>
      <c r="B25" s="381"/>
      <c r="C25" s="382"/>
      <c r="D25" s="382"/>
      <c r="E25" s="383"/>
      <c r="F25" s="382"/>
      <c r="G25" s="382"/>
      <c r="H25" s="382"/>
      <c r="I25" s="383"/>
      <c r="J25" s="382"/>
      <c r="K25" s="382"/>
      <c r="L25" s="382"/>
      <c r="M25" s="383"/>
      <c r="N25" s="382"/>
      <c r="O25" s="382"/>
      <c r="P25" s="382"/>
      <c r="Q25" s="383"/>
    </row>
    <row r="26" spans="1:17">
      <c r="A26" s="420" t="s">
        <v>56</v>
      </c>
      <c r="B26" s="384"/>
      <c r="C26" s="385"/>
      <c r="D26" s="385"/>
      <c r="E26" s="386"/>
      <c r="F26" s="385"/>
      <c r="G26" s="385"/>
      <c r="H26" s="385"/>
      <c r="I26" s="386"/>
      <c r="J26" s="385"/>
      <c r="K26" s="385"/>
      <c r="L26" s="385"/>
      <c r="M26" s="386"/>
      <c r="N26" s="385"/>
      <c r="O26" s="385"/>
      <c r="P26" s="385"/>
      <c r="Q26" s="386"/>
    </row>
    <row r="27" spans="1:17">
      <c r="A27" s="421" t="s">
        <v>57</v>
      </c>
      <c r="B27" s="375"/>
      <c r="C27" s="376"/>
      <c r="D27" s="376"/>
      <c r="E27" s="377"/>
      <c r="F27" s="376"/>
      <c r="G27" s="376"/>
      <c r="H27" s="376"/>
      <c r="I27" s="377"/>
      <c r="J27" s="376">
        <v>1</v>
      </c>
      <c r="K27" s="376">
        <v>5</v>
      </c>
      <c r="L27" s="376">
        <v>0</v>
      </c>
      <c r="M27" s="377">
        <v>0</v>
      </c>
      <c r="N27" s="376">
        <v>1</v>
      </c>
      <c r="O27" s="376">
        <v>5</v>
      </c>
      <c r="P27" s="376">
        <v>0</v>
      </c>
      <c r="Q27" s="377">
        <v>0</v>
      </c>
    </row>
    <row r="28" spans="1:17">
      <c r="A28" s="421" t="s">
        <v>59</v>
      </c>
      <c r="B28" s="375"/>
      <c r="C28" s="376"/>
      <c r="D28" s="376"/>
      <c r="E28" s="377"/>
      <c r="F28" s="376"/>
      <c r="G28" s="376"/>
      <c r="H28" s="376"/>
      <c r="I28" s="377"/>
      <c r="J28" s="376"/>
      <c r="K28" s="376"/>
      <c r="L28" s="376"/>
      <c r="M28" s="377"/>
      <c r="N28" s="376">
        <v>4</v>
      </c>
      <c r="O28" s="376">
        <v>5</v>
      </c>
      <c r="P28" s="376">
        <v>2</v>
      </c>
      <c r="Q28" s="377">
        <v>1</v>
      </c>
    </row>
    <row r="29" spans="1:17">
      <c r="A29" s="421" t="s">
        <v>65</v>
      </c>
      <c r="B29" s="375"/>
      <c r="C29" s="376"/>
      <c r="D29" s="376"/>
      <c r="E29" s="377"/>
      <c r="F29" s="376"/>
      <c r="G29" s="376"/>
      <c r="H29" s="376"/>
      <c r="I29" s="377"/>
      <c r="J29" s="376">
        <v>3</v>
      </c>
      <c r="K29" s="376">
        <v>11</v>
      </c>
      <c r="L29" s="376">
        <v>2</v>
      </c>
      <c r="M29" s="377">
        <v>1</v>
      </c>
      <c r="N29" s="376">
        <v>2</v>
      </c>
      <c r="O29" s="376">
        <v>11</v>
      </c>
      <c r="P29" s="376">
        <v>2</v>
      </c>
      <c r="Q29" s="377">
        <v>2</v>
      </c>
    </row>
    <row r="30" spans="1:17">
      <c r="A30" s="421"/>
      <c r="B30" s="375"/>
      <c r="C30" s="376"/>
      <c r="D30" s="376"/>
      <c r="E30" s="377"/>
      <c r="F30" s="376"/>
      <c r="G30" s="376"/>
      <c r="H30" s="376"/>
      <c r="I30" s="377"/>
      <c r="J30" s="376"/>
      <c r="K30" s="376"/>
      <c r="L30" s="376"/>
      <c r="M30" s="377"/>
      <c r="N30" s="376"/>
      <c r="O30" s="376"/>
      <c r="P30" s="376"/>
      <c r="Q30" s="377"/>
    </row>
    <row r="31" spans="1:17">
      <c r="A31" s="418" t="s">
        <v>67</v>
      </c>
      <c r="B31" s="378"/>
      <c r="C31" s="379"/>
      <c r="D31" s="379"/>
      <c r="E31" s="380"/>
      <c r="F31" s="379"/>
      <c r="G31" s="379"/>
      <c r="H31" s="379"/>
      <c r="I31" s="380"/>
      <c r="J31" s="379"/>
      <c r="K31" s="379"/>
      <c r="L31" s="379"/>
      <c r="M31" s="380"/>
      <c r="N31" s="379"/>
      <c r="O31" s="379"/>
      <c r="P31" s="379"/>
      <c r="Q31" s="380"/>
    </row>
    <row r="32" spans="1:17">
      <c r="A32" s="419" t="s">
        <v>70</v>
      </c>
      <c r="B32" s="381"/>
      <c r="C32" s="382"/>
      <c r="D32" s="382"/>
      <c r="E32" s="383"/>
      <c r="F32" s="382"/>
      <c r="G32" s="382"/>
      <c r="H32" s="382"/>
      <c r="I32" s="383"/>
      <c r="J32" s="382">
        <v>7</v>
      </c>
      <c r="K32" s="382">
        <v>5</v>
      </c>
      <c r="L32" s="382">
        <v>4</v>
      </c>
      <c r="M32" s="383">
        <v>3</v>
      </c>
      <c r="N32" s="382">
        <v>1</v>
      </c>
      <c r="O32" s="382">
        <v>5</v>
      </c>
      <c r="P32" s="382">
        <v>0</v>
      </c>
      <c r="Q32" s="383">
        <v>0</v>
      </c>
    </row>
    <row r="33" spans="1:17">
      <c r="A33" s="419" t="s">
        <v>69</v>
      </c>
      <c r="B33" s="381"/>
      <c r="C33" s="382"/>
      <c r="D33" s="382"/>
      <c r="E33" s="383"/>
      <c r="F33" s="382"/>
      <c r="G33" s="382"/>
      <c r="H33" s="382"/>
      <c r="I33" s="383"/>
      <c r="J33" s="382">
        <v>1</v>
      </c>
      <c r="K33" s="382">
        <v>2</v>
      </c>
      <c r="L33" s="382">
        <v>0</v>
      </c>
      <c r="M33" s="383">
        <v>0</v>
      </c>
      <c r="N33" s="382"/>
      <c r="O33" s="382"/>
      <c r="P33" s="382"/>
      <c r="Q33" s="383"/>
    </row>
    <row r="34" spans="1:17">
      <c r="A34" s="419" t="s">
        <v>77</v>
      </c>
      <c r="B34" s="381"/>
      <c r="C34" s="382"/>
      <c r="D34" s="382"/>
      <c r="E34" s="383"/>
      <c r="F34" s="382"/>
      <c r="G34" s="382"/>
      <c r="H34" s="382"/>
      <c r="I34" s="383"/>
      <c r="J34" s="382">
        <v>4</v>
      </c>
      <c r="K34" s="382">
        <v>2</v>
      </c>
      <c r="L34" s="382">
        <v>0</v>
      </c>
      <c r="M34" s="383">
        <v>0</v>
      </c>
      <c r="N34" s="382"/>
      <c r="O34" s="382"/>
      <c r="P34" s="382"/>
      <c r="Q34" s="383"/>
    </row>
    <row r="35" spans="1:17">
      <c r="A35" s="419"/>
      <c r="B35" s="381"/>
      <c r="C35" s="382"/>
      <c r="D35" s="382"/>
      <c r="E35" s="383"/>
      <c r="F35" s="382"/>
      <c r="G35" s="382"/>
      <c r="H35" s="382"/>
      <c r="I35" s="383"/>
      <c r="J35" s="382"/>
      <c r="K35" s="382"/>
      <c r="L35" s="382"/>
      <c r="M35" s="383"/>
      <c r="N35" s="382"/>
      <c r="O35" s="382"/>
      <c r="P35" s="382"/>
      <c r="Q35" s="383"/>
    </row>
    <row r="36" spans="1:17">
      <c r="A36" s="420" t="s">
        <v>79</v>
      </c>
      <c r="B36" s="384"/>
      <c r="C36" s="385"/>
      <c r="D36" s="385"/>
      <c r="E36" s="386"/>
      <c r="F36" s="385"/>
      <c r="G36" s="385"/>
      <c r="H36" s="385"/>
      <c r="I36" s="386"/>
      <c r="J36" s="385"/>
      <c r="K36" s="385"/>
      <c r="L36" s="385"/>
      <c r="M36" s="386"/>
      <c r="N36" s="385"/>
      <c r="O36" s="385"/>
      <c r="P36" s="385"/>
      <c r="Q36" s="386"/>
    </row>
    <row r="37" spans="1:17">
      <c r="A37" s="421" t="s">
        <v>86</v>
      </c>
      <c r="B37" s="375"/>
      <c r="C37" s="376"/>
      <c r="D37" s="376"/>
      <c r="E37" s="377"/>
      <c r="F37" s="376"/>
      <c r="G37" s="376"/>
      <c r="H37" s="376"/>
      <c r="I37" s="377"/>
      <c r="J37" s="376">
        <v>6</v>
      </c>
      <c r="K37" s="376">
        <v>10</v>
      </c>
      <c r="L37" s="376">
        <v>2</v>
      </c>
      <c r="M37" s="377">
        <v>1</v>
      </c>
      <c r="N37" s="376">
        <v>10</v>
      </c>
      <c r="O37" s="376">
        <v>10</v>
      </c>
      <c r="P37" s="376">
        <v>3</v>
      </c>
      <c r="Q37" s="377">
        <v>2</v>
      </c>
    </row>
    <row r="38" spans="1:17">
      <c r="A38" s="421"/>
      <c r="B38" s="375"/>
      <c r="C38" s="376"/>
      <c r="D38" s="376"/>
      <c r="E38" s="377"/>
      <c r="F38" s="376"/>
      <c r="G38" s="376"/>
      <c r="H38" s="376"/>
      <c r="I38" s="377"/>
      <c r="J38" s="376"/>
      <c r="K38" s="376"/>
      <c r="L38" s="376"/>
      <c r="M38" s="377"/>
      <c r="N38" s="376"/>
      <c r="O38" s="376"/>
      <c r="P38" s="376"/>
      <c r="Q38" s="377"/>
    </row>
    <row r="39" spans="1:17">
      <c r="A39" s="418" t="s">
        <v>88</v>
      </c>
      <c r="B39" s="378"/>
      <c r="C39" s="379"/>
      <c r="D39" s="379"/>
      <c r="E39" s="380"/>
      <c r="F39" s="379"/>
      <c r="G39" s="379"/>
      <c r="H39" s="379"/>
      <c r="I39" s="380"/>
      <c r="J39" s="379"/>
      <c r="K39" s="379"/>
      <c r="L39" s="379"/>
      <c r="M39" s="380"/>
      <c r="N39" s="379"/>
      <c r="O39" s="379"/>
      <c r="P39" s="379"/>
      <c r="Q39" s="380"/>
    </row>
    <row r="40" spans="1:17">
      <c r="A40" s="419" t="s">
        <v>89</v>
      </c>
      <c r="B40" s="381"/>
      <c r="C40" s="382"/>
      <c r="D40" s="382"/>
      <c r="E40" s="383"/>
      <c r="F40" s="382"/>
      <c r="G40" s="382"/>
      <c r="H40" s="382"/>
      <c r="I40" s="383"/>
      <c r="J40" s="382">
        <v>3</v>
      </c>
      <c r="K40" s="382">
        <v>2</v>
      </c>
      <c r="L40" s="382">
        <v>2</v>
      </c>
      <c r="M40" s="383">
        <v>2</v>
      </c>
      <c r="N40" s="382">
        <v>1</v>
      </c>
      <c r="O40" s="382">
        <v>2</v>
      </c>
      <c r="P40" s="382">
        <v>0</v>
      </c>
      <c r="Q40" s="383">
        <v>0</v>
      </c>
    </row>
    <row r="41" spans="1:17">
      <c r="A41" s="419" t="s">
        <v>92</v>
      </c>
      <c r="B41" s="381"/>
      <c r="C41" s="382"/>
      <c r="D41" s="382"/>
      <c r="E41" s="383"/>
      <c r="F41" s="382"/>
      <c r="G41" s="382"/>
      <c r="H41" s="382"/>
      <c r="I41" s="383"/>
      <c r="J41" s="382">
        <v>2</v>
      </c>
      <c r="K41" s="382">
        <v>5</v>
      </c>
      <c r="L41" s="382">
        <v>1</v>
      </c>
      <c r="M41" s="383">
        <v>0</v>
      </c>
      <c r="N41" s="382">
        <v>2</v>
      </c>
      <c r="O41" s="382">
        <v>5</v>
      </c>
      <c r="P41" s="382">
        <v>1</v>
      </c>
      <c r="Q41" s="383">
        <v>0</v>
      </c>
    </row>
    <row r="42" spans="1:17">
      <c r="A42" s="419" t="s">
        <v>108</v>
      </c>
      <c r="B42" s="381"/>
      <c r="C42" s="382"/>
      <c r="D42" s="382"/>
      <c r="E42" s="383"/>
      <c r="F42" s="382"/>
      <c r="G42" s="382"/>
      <c r="H42" s="382"/>
      <c r="I42" s="383"/>
      <c r="J42" s="382">
        <v>6</v>
      </c>
      <c r="K42" s="382">
        <v>5</v>
      </c>
      <c r="L42" s="382">
        <v>3</v>
      </c>
      <c r="M42" s="383">
        <v>2</v>
      </c>
      <c r="N42" s="382">
        <v>3</v>
      </c>
      <c r="O42" s="382">
        <v>5</v>
      </c>
      <c r="P42" s="382">
        <v>3</v>
      </c>
      <c r="Q42" s="383">
        <v>2</v>
      </c>
    </row>
    <row r="43" spans="1:17">
      <c r="A43" s="419" t="s">
        <v>110</v>
      </c>
      <c r="B43" s="381"/>
      <c r="C43" s="382"/>
      <c r="D43" s="382"/>
      <c r="E43" s="383"/>
      <c r="F43" s="382"/>
      <c r="G43" s="382"/>
      <c r="H43" s="382"/>
      <c r="I43" s="383"/>
      <c r="J43" s="382">
        <v>5</v>
      </c>
      <c r="K43" s="382">
        <v>2</v>
      </c>
      <c r="L43" s="382">
        <v>0</v>
      </c>
      <c r="M43" s="383">
        <v>0</v>
      </c>
      <c r="N43" s="382">
        <v>2</v>
      </c>
      <c r="O43" s="382">
        <v>2</v>
      </c>
      <c r="P43" s="382">
        <v>1</v>
      </c>
      <c r="Q43" s="383">
        <v>1</v>
      </c>
    </row>
    <row r="44" spans="1:17">
      <c r="A44" s="419" t="s">
        <v>111</v>
      </c>
      <c r="B44" s="381"/>
      <c r="C44" s="382"/>
      <c r="D44" s="382"/>
      <c r="E44" s="383"/>
      <c r="F44" s="382"/>
      <c r="G44" s="382"/>
      <c r="H44" s="382"/>
      <c r="I44" s="383"/>
      <c r="J44" s="382">
        <v>4</v>
      </c>
      <c r="K44" s="382">
        <v>5</v>
      </c>
      <c r="L44" s="382">
        <v>2</v>
      </c>
      <c r="M44" s="383">
        <v>0</v>
      </c>
      <c r="N44" s="382"/>
      <c r="O44" s="382"/>
      <c r="P44" s="382"/>
      <c r="Q44" s="383"/>
    </row>
    <row r="45" spans="1:17">
      <c r="A45" s="419"/>
      <c r="B45" s="381"/>
      <c r="C45" s="382"/>
      <c r="D45" s="382"/>
      <c r="E45" s="383"/>
      <c r="F45" s="382"/>
      <c r="G45" s="382"/>
      <c r="H45" s="382"/>
      <c r="I45" s="383"/>
      <c r="J45" s="382"/>
      <c r="K45" s="382"/>
      <c r="L45" s="382"/>
      <c r="M45" s="383"/>
      <c r="N45" s="382"/>
      <c r="O45" s="382"/>
      <c r="P45" s="382"/>
      <c r="Q45" s="383"/>
    </row>
    <row r="46" spans="1:17">
      <c r="A46" s="422" t="s">
        <v>112</v>
      </c>
      <c r="B46" s="375"/>
      <c r="C46" s="376"/>
      <c r="D46" s="376"/>
      <c r="E46" s="377"/>
      <c r="F46" s="376"/>
      <c r="G46" s="376"/>
      <c r="H46" s="376"/>
      <c r="I46" s="377"/>
      <c r="J46" s="376"/>
      <c r="K46" s="376"/>
      <c r="L46" s="376"/>
      <c r="M46" s="377"/>
      <c r="N46" s="376"/>
      <c r="O46" s="376"/>
      <c r="P46" s="376"/>
      <c r="Q46" s="377"/>
    </row>
    <row r="47" spans="1:17">
      <c r="A47" s="423" t="s">
        <v>113</v>
      </c>
      <c r="B47" s="387"/>
      <c r="C47" s="388"/>
      <c r="D47" s="388"/>
      <c r="E47" s="389"/>
      <c r="F47" s="388"/>
      <c r="G47" s="388"/>
      <c r="H47" s="388"/>
      <c r="I47" s="389"/>
      <c r="J47" s="388">
        <v>5</v>
      </c>
      <c r="K47" s="388">
        <v>12</v>
      </c>
      <c r="L47" s="388">
        <v>2</v>
      </c>
      <c r="M47" s="389">
        <v>0</v>
      </c>
      <c r="N47" s="388">
        <v>1</v>
      </c>
      <c r="O47" s="388">
        <v>12</v>
      </c>
      <c r="P47" s="388">
        <v>0</v>
      </c>
      <c r="Q47" s="389">
        <v>0</v>
      </c>
    </row>
    <row r="48" spans="1:17">
      <c r="A48" s="424" t="s">
        <v>93</v>
      </c>
      <c r="B48" s="375"/>
      <c r="C48" s="376"/>
      <c r="D48" s="376"/>
      <c r="E48" s="377"/>
      <c r="F48" s="376"/>
      <c r="G48" s="376"/>
      <c r="H48" s="376"/>
      <c r="I48" s="377"/>
      <c r="J48" s="376">
        <v>1</v>
      </c>
      <c r="K48" s="376">
        <v>5</v>
      </c>
      <c r="L48" s="376">
        <v>0</v>
      </c>
      <c r="M48" s="377">
        <v>0</v>
      </c>
      <c r="N48" s="376"/>
      <c r="O48" s="376"/>
      <c r="P48" s="376"/>
      <c r="Q48" s="377"/>
    </row>
    <row r="49" spans="1:17">
      <c r="A49" s="424" t="s">
        <v>171</v>
      </c>
      <c r="B49" s="375"/>
      <c r="C49" s="376"/>
      <c r="D49" s="376"/>
      <c r="E49" s="377"/>
      <c r="F49" s="376"/>
      <c r="G49" s="376"/>
      <c r="H49" s="376"/>
      <c r="I49" s="377"/>
      <c r="J49" s="376">
        <v>2</v>
      </c>
      <c r="K49" s="376">
        <v>25</v>
      </c>
      <c r="L49" s="376">
        <v>0</v>
      </c>
      <c r="M49" s="377">
        <v>0</v>
      </c>
      <c r="N49" s="376">
        <v>2</v>
      </c>
      <c r="O49" s="376">
        <v>25</v>
      </c>
      <c r="P49" s="376">
        <v>0</v>
      </c>
      <c r="Q49" s="377">
        <v>0</v>
      </c>
    </row>
    <row r="50" spans="1:17">
      <c r="A50" s="425" t="s">
        <v>122</v>
      </c>
      <c r="B50" s="390"/>
      <c r="C50" s="391"/>
      <c r="D50" s="391"/>
      <c r="E50" s="392"/>
      <c r="F50" s="391"/>
      <c r="G50" s="391"/>
      <c r="H50" s="391"/>
      <c r="I50" s="392"/>
      <c r="J50" s="391">
        <v>5</v>
      </c>
      <c r="K50" s="391">
        <v>12</v>
      </c>
      <c r="L50" s="391">
        <v>1</v>
      </c>
      <c r="M50" s="392">
        <v>1</v>
      </c>
      <c r="N50" s="391">
        <v>4</v>
      </c>
      <c r="O50" s="391">
        <v>12</v>
      </c>
      <c r="P50" s="391">
        <v>0</v>
      </c>
      <c r="Q50" s="392">
        <v>0</v>
      </c>
    </row>
    <row r="51" spans="1:17">
      <c r="A51" s="426"/>
      <c r="B51" s="393"/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393"/>
      <c r="P51" s="393"/>
      <c r="Q51" s="393"/>
    </row>
    <row r="52" spans="1:17">
      <c r="A52" s="393"/>
      <c r="B52" s="393"/>
      <c r="C52" s="393"/>
      <c r="D52" s="393"/>
      <c r="E52" s="393"/>
      <c r="F52" s="393"/>
      <c r="G52" s="393"/>
      <c r="H52" s="393"/>
      <c r="I52" s="393"/>
      <c r="J52" s="393"/>
      <c r="K52" s="393"/>
      <c r="L52" s="393"/>
      <c r="M52" s="393"/>
      <c r="N52" s="393"/>
      <c r="O52" s="393"/>
      <c r="P52" s="393"/>
      <c r="Q52" s="393"/>
    </row>
    <row r="53" spans="1:17">
      <c r="A53" s="393"/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  <c r="N53" s="393"/>
      <c r="O53" s="393"/>
      <c r="P53" s="393"/>
      <c r="Q53" s="393"/>
    </row>
    <row r="54" spans="1:17">
      <c r="A54" s="393"/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</row>
    <row r="55" spans="1:17">
      <c r="A55" s="393"/>
      <c r="B55" s="393"/>
      <c r="C55" s="393"/>
      <c r="D55" s="393"/>
      <c r="E55" s="393"/>
      <c r="F55" s="393"/>
      <c r="G55" s="393"/>
      <c r="H55" s="393"/>
      <c r="I55" s="393"/>
      <c r="J55" s="393"/>
      <c r="K55" s="393"/>
      <c r="L55" s="393"/>
      <c r="M55" s="393"/>
      <c r="N55" s="393"/>
      <c r="O55" s="393"/>
      <c r="P55" s="393"/>
      <c r="Q55" s="393"/>
    </row>
  </sheetData>
  <mergeCells count="5"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A1E0-6466-4F96-8549-F87793823824}">
  <dimension ref="A1:Q21"/>
  <sheetViews>
    <sheetView workbookViewId="0">
      <selection activeCell="U30" sqref="U30"/>
    </sheetView>
  </sheetViews>
  <sheetFormatPr defaultRowHeight="12.75"/>
  <cols>
    <col min="1" max="1" width="45" customWidth="1"/>
    <col min="2" max="9" width="0" hidden="1" customWidth="1"/>
    <col min="11" max="11" width="11.5703125" customWidth="1"/>
    <col min="13" max="13" width="13.7109375" customWidth="1"/>
    <col min="15" max="15" width="10" customWidth="1"/>
    <col min="17" max="17" width="14.5703125" customWidth="1"/>
  </cols>
  <sheetData>
    <row r="1" spans="1:17">
      <c r="A1" s="394" t="s">
        <v>172</v>
      </c>
      <c r="B1" s="393"/>
      <c r="C1" s="393"/>
      <c r="D1" s="393"/>
      <c r="E1" s="393"/>
      <c r="F1" s="395"/>
      <c r="G1" s="395"/>
      <c r="H1" s="395"/>
      <c r="I1" s="395"/>
      <c r="J1" s="396"/>
      <c r="K1" s="396"/>
      <c r="L1" s="396"/>
      <c r="M1" s="396"/>
      <c r="N1" s="396"/>
      <c r="O1" s="396"/>
      <c r="P1" s="396"/>
      <c r="Q1" s="396"/>
    </row>
    <row r="2" spans="1:17">
      <c r="A2" s="397"/>
      <c r="B2" s="398">
        <v>2016</v>
      </c>
      <c r="C2" s="399"/>
      <c r="D2" s="399"/>
      <c r="E2" s="400"/>
      <c r="F2" s="401">
        <v>2017</v>
      </c>
      <c r="G2" s="401"/>
      <c r="H2" s="401"/>
      <c r="I2" s="402"/>
      <c r="J2" s="403">
        <v>2018</v>
      </c>
      <c r="K2" s="403"/>
      <c r="L2" s="403"/>
      <c r="M2" s="404"/>
      <c r="N2" s="405">
        <v>2019</v>
      </c>
      <c r="O2" s="405"/>
      <c r="P2" s="405"/>
      <c r="Q2" s="406"/>
    </row>
    <row r="3" spans="1:17" ht="38.25">
      <c r="A3" s="373" t="s">
        <v>2</v>
      </c>
      <c r="B3" s="407" t="s">
        <v>136</v>
      </c>
      <c r="C3" s="408" t="s">
        <v>6</v>
      </c>
      <c r="D3" s="408" t="s">
        <v>138</v>
      </c>
      <c r="E3" s="482" t="s">
        <v>139</v>
      </c>
      <c r="F3" s="484" t="s">
        <v>140</v>
      </c>
      <c r="G3" s="484" t="s">
        <v>6</v>
      </c>
      <c r="H3" s="484" t="s">
        <v>138</v>
      </c>
      <c r="I3" s="486" t="s">
        <v>14</v>
      </c>
      <c r="J3" s="408" t="s">
        <v>140</v>
      </c>
      <c r="K3" s="408" t="s">
        <v>6</v>
      </c>
      <c r="L3" s="408" t="s">
        <v>138</v>
      </c>
      <c r="M3" s="409" t="s">
        <v>14</v>
      </c>
      <c r="N3" s="410" t="s">
        <v>140</v>
      </c>
      <c r="O3" s="410" t="s">
        <v>6</v>
      </c>
      <c r="P3" s="410" t="s">
        <v>138</v>
      </c>
      <c r="Q3" s="411" t="s">
        <v>14</v>
      </c>
    </row>
    <row r="4" spans="1:17">
      <c r="A4" s="374" t="s">
        <v>168</v>
      </c>
      <c r="B4" s="412"/>
      <c r="C4" s="413"/>
      <c r="D4" s="413"/>
      <c r="E4" s="483"/>
      <c r="F4" s="485"/>
      <c r="G4" s="485"/>
      <c r="H4" s="485"/>
      <c r="I4" s="487"/>
      <c r="J4" s="413">
        <f t="shared" ref="J4:Q4" si="0">SUM(J8:J21)</f>
        <v>28</v>
      </c>
      <c r="K4" s="413">
        <f t="shared" si="0"/>
        <v>45</v>
      </c>
      <c r="L4" s="413">
        <f t="shared" si="0"/>
        <v>14</v>
      </c>
      <c r="M4" s="414">
        <f t="shared" si="0"/>
        <v>12</v>
      </c>
      <c r="N4" s="415">
        <f t="shared" si="0"/>
        <v>31</v>
      </c>
      <c r="O4" s="415">
        <f t="shared" si="0"/>
        <v>55</v>
      </c>
      <c r="P4" s="415">
        <f t="shared" si="0"/>
        <v>11</v>
      </c>
      <c r="Q4" s="416">
        <f t="shared" si="0"/>
        <v>11</v>
      </c>
    </row>
    <row r="5" spans="1:17" ht="15" customHeight="1">
      <c r="A5" s="417" t="s">
        <v>141</v>
      </c>
      <c r="B5" s="375"/>
      <c r="C5" s="376"/>
      <c r="D5" s="376"/>
      <c r="E5" s="377"/>
      <c r="F5" s="376"/>
      <c r="G5" s="376"/>
      <c r="H5" s="376"/>
      <c r="I5" s="377"/>
      <c r="J5" s="376"/>
      <c r="K5" s="376"/>
      <c r="L5" s="376"/>
      <c r="M5" s="377"/>
      <c r="N5" s="376"/>
      <c r="O5" s="376"/>
      <c r="P5" s="376"/>
      <c r="Q5" s="377"/>
    </row>
    <row r="6" spans="1:17" ht="15" customHeight="1">
      <c r="A6" s="417"/>
      <c r="B6" s="375"/>
      <c r="C6" s="376"/>
      <c r="D6" s="376"/>
      <c r="E6" s="377"/>
      <c r="F6" s="376"/>
      <c r="G6" s="376"/>
      <c r="H6" s="376"/>
      <c r="I6" s="377"/>
      <c r="J6" s="376"/>
      <c r="K6" s="376"/>
      <c r="L6" s="376"/>
      <c r="M6" s="377"/>
      <c r="N6" s="376"/>
      <c r="O6" s="376"/>
      <c r="P6" s="376"/>
      <c r="Q6" s="377"/>
    </row>
    <row r="7" spans="1:17" ht="16.5" customHeight="1">
      <c r="A7" s="420" t="s">
        <v>16</v>
      </c>
      <c r="B7" s="384"/>
      <c r="C7" s="385"/>
      <c r="D7" s="385"/>
      <c r="E7" s="386"/>
      <c r="F7" s="385"/>
      <c r="G7" s="385"/>
      <c r="H7" s="385"/>
      <c r="I7" s="386"/>
      <c r="J7" s="385"/>
      <c r="K7" s="385"/>
      <c r="L7" s="385"/>
      <c r="M7" s="386"/>
      <c r="N7" s="385"/>
      <c r="O7" s="385"/>
      <c r="P7" s="385"/>
      <c r="Q7" s="386"/>
    </row>
    <row r="8" spans="1:17" ht="25.5">
      <c r="A8" s="427" t="s">
        <v>173</v>
      </c>
      <c r="B8" s="375"/>
      <c r="C8" s="376"/>
      <c r="D8" s="376"/>
      <c r="E8" s="377"/>
      <c r="F8" s="376"/>
      <c r="G8" s="376"/>
      <c r="H8" s="376"/>
      <c r="I8" s="377"/>
      <c r="J8" s="376">
        <v>2</v>
      </c>
      <c r="K8" s="376">
        <v>5</v>
      </c>
      <c r="L8" s="376">
        <v>2</v>
      </c>
      <c r="M8" s="377">
        <v>2</v>
      </c>
      <c r="N8" s="376">
        <v>1</v>
      </c>
      <c r="O8" s="376">
        <v>5</v>
      </c>
      <c r="P8" s="376">
        <v>1</v>
      </c>
      <c r="Q8" s="377">
        <v>1</v>
      </c>
    </row>
    <row r="9" spans="1:17">
      <c r="A9" s="421"/>
      <c r="B9" s="375"/>
      <c r="C9" s="376"/>
      <c r="D9" s="376"/>
      <c r="E9" s="377"/>
      <c r="F9" s="376"/>
      <c r="G9" s="376"/>
      <c r="H9" s="376"/>
      <c r="I9" s="377"/>
      <c r="J9" s="376"/>
      <c r="K9" s="376"/>
      <c r="L9" s="376"/>
      <c r="M9" s="377"/>
      <c r="N9" s="376"/>
      <c r="O9" s="376"/>
      <c r="P9" s="376"/>
      <c r="Q9" s="377"/>
    </row>
    <row r="10" spans="1:17">
      <c r="A10" s="435" t="s">
        <v>56</v>
      </c>
      <c r="B10" s="428"/>
      <c r="C10" s="429"/>
      <c r="D10" s="429"/>
      <c r="E10" s="430"/>
      <c r="F10" s="429"/>
      <c r="G10" s="429"/>
      <c r="H10" s="429"/>
      <c r="I10" s="430"/>
      <c r="J10" s="429"/>
      <c r="K10" s="429"/>
      <c r="L10" s="429"/>
      <c r="M10" s="430"/>
      <c r="N10" s="429"/>
      <c r="O10" s="429"/>
      <c r="P10" s="429"/>
      <c r="Q10" s="430"/>
    </row>
    <row r="11" spans="1:17" ht="25.5">
      <c r="A11" s="431" t="s">
        <v>174</v>
      </c>
      <c r="B11" s="432"/>
      <c r="C11" s="433"/>
      <c r="D11" s="433"/>
      <c r="E11" s="434"/>
      <c r="F11" s="433"/>
      <c r="G11" s="433"/>
      <c r="H11" s="433"/>
      <c r="I11" s="434"/>
      <c r="J11" s="433">
        <v>4</v>
      </c>
      <c r="K11" s="433">
        <v>10</v>
      </c>
      <c r="L11" s="433">
        <v>2</v>
      </c>
      <c r="M11" s="434">
        <v>1</v>
      </c>
      <c r="N11" s="433">
        <v>6</v>
      </c>
      <c r="O11" s="433">
        <v>10</v>
      </c>
      <c r="P11" s="433">
        <v>5</v>
      </c>
      <c r="Q11" s="434">
        <v>5</v>
      </c>
    </row>
    <row r="12" spans="1:17">
      <c r="A12" s="436"/>
      <c r="B12" s="432"/>
      <c r="C12" s="433"/>
      <c r="D12" s="433"/>
      <c r="E12" s="434"/>
      <c r="F12" s="433"/>
      <c r="G12" s="433"/>
      <c r="H12" s="433"/>
      <c r="I12" s="434"/>
      <c r="J12" s="433"/>
      <c r="K12" s="433"/>
      <c r="L12" s="433"/>
      <c r="M12" s="434"/>
      <c r="N12" s="433"/>
      <c r="O12" s="433"/>
      <c r="P12" s="433"/>
      <c r="Q12" s="434"/>
    </row>
    <row r="13" spans="1:17">
      <c r="A13" s="420" t="s">
        <v>79</v>
      </c>
      <c r="B13" s="384"/>
      <c r="C13" s="385"/>
      <c r="D13" s="385"/>
      <c r="E13" s="386"/>
      <c r="F13" s="385"/>
      <c r="G13" s="385"/>
      <c r="H13" s="385"/>
      <c r="I13" s="386"/>
      <c r="J13" s="385"/>
      <c r="K13" s="385"/>
      <c r="L13" s="385"/>
      <c r="M13" s="386"/>
      <c r="N13" s="385"/>
      <c r="O13" s="385"/>
      <c r="P13" s="385"/>
      <c r="Q13" s="386"/>
    </row>
    <row r="14" spans="1:17" ht="25.5">
      <c r="A14" s="427" t="s">
        <v>175</v>
      </c>
      <c r="B14" s="375"/>
      <c r="C14" s="376"/>
      <c r="D14" s="376"/>
      <c r="E14" s="377"/>
      <c r="F14" s="376"/>
      <c r="G14" s="376"/>
      <c r="H14" s="376"/>
      <c r="I14" s="377"/>
      <c r="J14" s="376">
        <v>7</v>
      </c>
      <c r="K14" s="376">
        <v>5</v>
      </c>
      <c r="L14" s="376">
        <v>1</v>
      </c>
      <c r="M14" s="377">
        <v>1</v>
      </c>
      <c r="N14" s="376">
        <v>6</v>
      </c>
      <c r="O14" s="376">
        <v>5</v>
      </c>
      <c r="P14" s="376">
        <v>0</v>
      </c>
      <c r="Q14" s="377">
        <v>0</v>
      </c>
    </row>
    <row r="15" spans="1:17">
      <c r="A15" s="421"/>
      <c r="B15" s="375"/>
      <c r="C15" s="376"/>
      <c r="D15" s="376"/>
      <c r="E15" s="377"/>
      <c r="F15" s="376"/>
      <c r="G15" s="376"/>
      <c r="H15" s="376"/>
      <c r="I15" s="377"/>
      <c r="J15" s="376"/>
      <c r="K15" s="376"/>
      <c r="L15" s="376"/>
      <c r="M15" s="377"/>
      <c r="N15" s="376"/>
      <c r="O15" s="376"/>
      <c r="P15" s="376"/>
      <c r="Q15" s="377"/>
    </row>
    <row r="16" spans="1:17">
      <c r="A16" s="435" t="s">
        <v>88</v>
      </c>
      <c r="B16" s="428"/>
      <c r="C16" s="429"/>
      <c r="D16" s="429"/>
      <c r="E16" s="430"/>
      <c r="F16" s="429"/>
      <c r="G16" s="429"/>
      <c r="H16" s="429"/>
      <c r="I16" s="430"/>
      <c r="J16" s="429"/>
      <c r="K16" s="429"/>
      <c r="L16" s="429"/>
      <c r="M16" s="430"/>
      <c r="N16" s="429"/>
      <c r="O16" s="429"/>
      <c r="P16" s="429"/>
      <c r="Q16" s="430"/>
    </row>
    <row r="17" spans="1:17" ht="25.5">
      <c r="A17" s="431" t="s">
        <v>176</v>
      </c>
      <c r="B17" s="432"/>
      <c r="C17" s="433"/>
      <c r="D17" s="433"/>
      <c r="E17" s="434"/>
      <c r="F17" s="433"/>
      <c r="G17" s="433"/>
      <c r="H17" s="433"/>
      <c r="I17" s="434"/>
      <c r="J17" s="433">
        <v>1</v>
      </c>
      <c r="K17" s="433">
        <v>10</v>
      </c>
      <c r="L17" s="433">
        <v>0</v>
      </c>
      <c r="M17" s="434">
        <v>0</v>
      </c>
      <c r="N17" s="433">
        <v>1</v>
      </c>
      <c r="O17" s="433">
        <v>10</v>
      </c>
      <c r="P17" s="433">
        <v>0</v>
      </c>
      <c r="Q17" s="434">
        <v>0</v>
      </c>
    </row>
    <row r="18" spans="1:17" ht="38.25">
      <c r="A18" s="431" t="s">
        <v>177</v>
      </c>
      <c r="B18" s="432"/>
      <c r="C18" s="433"/>
      <c r="D18" s="433"/>
      <c r="E18" s="434"/>
      <c r="F18" s="433"/>
      <c r="G18" s="433"/>
      <c r="H18" s="433"/>
      <c r="I18" s="434"/>
      <c r="J18" s="433"/>
      <c r="K18" s="433"/>
      <c r="L18" s="433"/>
      <c r="M18" s="434"/>
      <c r="N18" s="433">
        <v>2</v>
      </c>
      <c r="O18" s="433">
        <v>10</v>
      </c>
      <c r="P18" s="433">
        <v>0</v>
      </c>
      <c r="Q18" s="434">
        <v>0</v>
      </c>
    </row>
    <row r="19" spans="1:17">
      <c r="A19" s="436"/>
      <c r="B19" s="432"/>
      <c r="C19" s="433"/>
      <c r="D19" s="433"/>
      <c r="E19" s="434"/>
      <c r="F19" s="433"/>
      <c r="G19" s="433"/>
      <c r="H19" s="433"/>
      <c r="I19" s="434"/>
      <c r="J19" s="433"/>
      <c r="K19" s="433"/>
      <c r="L19" s="433"/>
      <c r="M19" s="434"/>
      <c r="N19" s="433"/>
      <c r="O19" s="433"/>
      <c r="P19" s="433"/>
      <c r="Q19" s="434"/>
    </row>
    <row r="20" spans="1:17">
      <c r="A20" s="437" t="s">
        <v>112</v>
      </c>
      <c r="B20" s="390"/>
      <c r="C20" s="391"/>
      <c r="D20" s="391"/>
      <c r="E20" s="392"/>
      <c r="F20" s="391"/>
      <c r="G20" s="391"/>
      <c r="H20" s="391"/>
      <c r="I20" s="392"/>
      <c r="J20" s="391"/>
      <c r="K20" s="391"/>
      <c r="L20" s="391"/>
      <c r="M20" s="392"/>
      <c r="N20" s="391"/>
      <c r="O20" s="391"/>
      <c r="P20" s="391"/>
      <c r="Q20" s="392"/>
    </row>
    <row r="21" spans="1:17" ht="38.25">
      <c r="A21" s="427" t="s">
        <v>178</v>
      </c>
      <c r="B21" s="375"/>
      <c r="C21" s="376"/>
      <c r="D21" s="376"/>
      <c r="E21" s="377"/>
      <c r="F21" s="376"/>
      <c r="G21" s="376"/>
      <c r="H21" s="376"/>
      <c r="I21" s="377"/>
      <c r="J21" s="376">
        <v>14</v>
      </c>
      <c r="K21" s="376">
        <v>15</v>
      </c>
      <c r="L21" s="376">
        <v>9</v>
      </c>
      <c r="M21" s="377">
        <v>8</v>
      </c>
      <c r="N21" s="376">
        <v>15</v>
      </c>
      <c r="O21" s="376">
        <v>15</v>
      </c>
      <c r="P21" s="376">
        <v>5</v>
      </c>
      <c r="Q21" s="377">
        <v>5</v>
      </c>
    </row>
  </sheetData>
  <mergeCells count="5"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91"/>
  <sheetViews>
    <sheetView zoomScale="85" zoomScaleNormal="85" workbookViewId="0">
      <pane ySplit="11" topLeftCell="A75" activePane="bottomLeft" state="frozen"/>
      <selection pane="bottomLeft" activeCell="B98" sqref="B98"/>
    </sheetView>
  </sheetViews>
  <sheetFormatPr defaultColWidth="8.85546875" defaultRowHeight="15"/>
  <cols>
    <col min="1" max="1" width="6.28515625" style="2" customWidth="1"/>
    <col min="2" max="2" width="55.85546875" style="12" customWidth="1"/>
    <col min="3" max="3" width="7.7109375" style="53" customWidth="1"/>
    <col min="4" max="4" width="6.5703125" style="15" hidden="1" customWidth="1"/>
    <col min="5" max="5" width="0.140625" style="16" customWidth="1"/>
    <col min="6" max="6" width="7.7109375" style="1" hidden="1" customWidth="1"/>
    <col min="7" max="7" width="0.140625" style="1" customWidth="1"/>
    <col min="8" max="8" width="13" style="103" customWidth="1"/>
    <col min="9" max="9" width="17.28515625" style="53" customWidth="1"/>
    <col min="10" max="10" width="10.5703125" style="55" customWidth="1"/>
    <col min="11" max="11" width="13.5703125" style="75" customWidth="1"/>
    <col min="12" max="12" width="9.7109375" style="56" bestFit="1" customWidth="1"/>
    <col min="13" max="13" width="8.85546875" style="2"/>
    <col min="14" max="14" width="8.85546875" style="110"/>
    <col min="15" max="15" width="12.85546875" style="41" customWidth="1"/>
    <col min="16" max="16" width="8.85546875" style="110"/>
    <col min="17" max="16384" width="8.85546875" style="2"/>
  </cols>
  <sheetData>
    <row r="1" spans="2:17">
      <c r="H1" s="54"/>
      <c r="I1" s="46"/>
    </row>
    <row r="2" spans="2:17">
      <c r="H2" s="54"/>
      <c r="I2" s="46"/>
    </row>
    <row r="3" spans="2:17" ht="18.75">
      <c r="B3" s="3" t="s">
        <v>179</v>
      </c>
      <c r="H3" s="54"/>
      <c r="I3" s="46"/>
      <c r="J3" s="57"/>
    </row>
    <row r="4" spans="2:17">
      <c r="B4" s="33" t="s">
        <v>1</v>
      </c>
      <c r="G4" s="1" t="s">
        <v>180</v>
      </c>
      <c r="H4" s="54"/>
      <c r="I4" s="46"/>
      <c r="J4" s="58"/>
    </row>
    <row r="5" spans="2:17">
      <c r="B5" s="33" t="s">
        <v>2</v>
      </c>
      <c r="H5" s="54"/>
      <c r="I5" s="46"/>
      <c r="J5" s="58"/>
    </row>
    <row r="6" spans="2:17">
      <c r="B6" s="34" t="s">
        <v>3</v>
      </c>
      <c r="H6" s="54"/>
      <c r="I6" s="46"/>
      <c r="J6" s="59"/>
    </row>
    <row r="7" spans="2:17">
      <c r="B7" s="33"/>
      <c r="H7" s="54"/>
      <c r="I7" s="46"/>
      <c r="J7" s="58"/>
    </row>
    <row r="8" spans="2:17">
      <c r="B8" s="4"/>
      <c r="H8" s="54"/>
      <c r="I8" s="46"/>
      <c r="J8" s="60"/>
    </row>
    <row r="9" spans="2:17">
      <c r="B9" s="4"/>
      <c r="H9" s="54"/>
      <c r="I9" s="46"/>
      <c r="J9" s="60"/>
    </row>
    <row r="10" spans="2:17">
      <c r="B10" s="32"/>
      <c r="C10" s="53" t="s">
        <v>4</v>
      </c>
      <c r="E10" s="17"/>
      <c r="F10" s="13"/>
      <c r="G10" s="13"/>
      <c r="H10" s="94" t="s">
        <v>6</v>
      </c>
      <c r="I10" s="104" t="s">
        <v>181</v>
      </c>
      <c r="J10" s="61" t="s">
        <v>4</v>
      </c>
      <c r="K10" s="76" t="s">
        <v>6</v>
      </c>
      <c r="L10" s="62" t="s">
        <v>181</v>
      </c>
      <c r="N10" s="111" t="s">
        <v>4</v>
      </c>
      <c r="O10" s="43" t="s">
        <v>6</v>
      </c>
      <c r="P10" s="121" t="s">
        <v>181</v>
      </c>
      <c r="Q10" s="6"/>
    </row>
    <row r="11" spans="2:17">
      <c r="B11" s="13"/>
      <c r="C11" s="87">
        <v>2014</v>
      </c>
      <c r="D11" s="19">
        <v>2011</v>
      </c>
      <c r="E11" s="20">
        <v>2010</v>
      </c>
      <c r="F11" s="5" t="s">
        <v>182</v>
      </c>
      <c r="G11" s="5">
        <v>2011</v>
      </c>
      <c r="H11" s="95">
        <v>2014</v>
      </c>
      <c r="I11" s="47">
        <v>2014</v>
      </c>
      <c r="J11" s="61">
        <v>2015</v>
      </c>
      <c r="K11" s="76">
        <v>2015</v>
      </c>
      <c r="L11" s="62">
        <v>2015</v>
      </c>
      <c r="N11" s="111">
        <v>2016</v>
      </c>
      <c r="O11" s="43">
        <v>2016</v>
      </c>
      <c r="P11" s="121">
        <v>2016</v>
      </c>
      <c r="Q11" s="6"/>
    </row>
    <row r="12" spans="2:17" s="40" customFormat="1" ht="15.75" thickBot="1">
      <c r="B12" s="35" t="s">
        <v>15</v>
      </c>
      <c r="C12" s="88">
        <v>10534</v>
      </c>
      <c r="D12" s="36">
        <v>8814</v>
      </c>
      <c r="E12" s="37">
        <v>8752</v>
      </c>
      <c r="F12" s="38">
        <f>D12-E12</f>
        <v>62</v>
      </c>
      <c r="G12" s="39">
        <f>F12/E12*100</f>
        <v>0.7084095063985375</v>
      </c>
      <c r="H12" s="96">
        <f>SUM(H15,H20,H42,H61,H71,H81,H90,H100,H107)</f>
        <v>1790</v>
      </c>
      <c r="I12" s="49"/>
      <c r="J12" s="63">
        <v>10171</v>
      </c>
      <c r="K12" s="77">
        <v>1929</v>
      </c>
      <c r="L12" s="63">
        <v>5112</v>
      </c>
      <c r="N12" s="112">
        <v>9594</v>
      </c>
      <c r="O12" s="107">
        <v>1858</v>
      </c>
      <c r="P12" s="122">
        <v>4856</v>
      </c>
    </row>
    <row r="13" spans="2:17">
      <c r="B13" s="1"/>
      <c r="D13" s="16"/>
      <c r="E13" s="17"/>
      <c r="H13" s="97"/>
      <c r="I13" s="48"/>
      <c r="J13" s="64"/>
      <c r="K13" s="78"/>
      <c r="L13" s="65"/>
      <c r="N13" s="113"/>
      <c r="O13" s="42"/>
    </row>
    <row r="14" spans="2:17" ht="15.75" thickBot="1">
      <c r="B14" s="13" t="s">
        <v>142</v>
      </c>
      <c r="C14" s="89"/>
      <c r="E14" s="17"/>
      <c r="G14" s="8"/>
      <c r="H14" s="97"/>
      <c r="I14" s="48"/>
      <c r="J14" s="61"/>
      <c r="K14" s="78"/>
      <c r="L14" s="345" t="s">
        <v>183</v>
      </c>
      <c r="N14" s="113"/>
      <c r="O14" s="42"/>
    </row>
    <row r="15" spans="2:17" ht="15.75" thickTop="1">
      <c r="B15" s="7" t="s">
        <v>184</v>
      </c>
      <c r="C15" s="53">
        <v>490</v>
      </c>
      <c r="D15" s="15">
        <v>453</v>
      </c>
      <c r="E15" s="17">
        <v>443</v>
      </c>
      <c r="F15" s="1">
        <f>D15-E15</f>
        <v>10</v>
      </c>
      <c r="G15" s="8">
        <f>F15/E15*100</f>
        <v>2.2573363431151243</v>
      </c>
      <c r="H15" s="97">
        <v>40</v>
      </c>
      <c r="I15" s="48"/>
      <c r="J15" s="61">
        <v>404</v>
      </c>
      <c r="K15" s="79">
        <v>40</v>
      </c>
      <c r="L15" s="66">
        <v>138</v>
      </c>
      <c r="N15" s="114">
        <v>388</v>
      </c>
      <c r="O15" s="43">
        <v>40</v>
      </c>
      <c r="P15" s="121">
        <v>112</v>
      </c>
    </row>
    <row r="16" spans="2:17">
      <c r="B16" s="1"/>
      <c r="E16" s="17"/>
      <c r="G16" s="8"/>
      <c r="H16" s="97"/>
      <c r="I16" s="48"/>
      <c r="J16" s="61"/>
      <c r="K16" s="79"/>
      <c r="L16" s="65"/>
      <c r="N16" s="114"/>
      <c r="O16" s="43"/>
      <c r="P16" s="121"/>
    </row>
    <row r="17" spans="2:16" s="10" customFormat="1">
      <c r="B17" s="4" t="s">
        <v>185</v>
      </c>
      <c r="C17" s="90">
        <v>490</v>
      </c>
      <c r="D17" s="24"/>
      <c r="E17" s="25"/>
      <c r="F17" s="4"/>
      <c r="G17" s="9"/>
      <c r="H17" s="98">
        <v>40</v>
      </c>
      <c r="I17" s="105"/>
      <c r="J17" s="67">
        <v>404</v>
      </c>
      <c r="K17" s="80">
        <v>40</v>
      </c>
      <c r="L17" s="69"/>
      <c r="N17" s="115"/>
      <c r="O17" s="44"/>
      <c r="P17" s="123"/>
    </row>
    <row r="18" spans="2:16">
      <c r="B18" s="1"/>
      <c r="E18" s="17"/>
      <c r="G18" s="8"/>
      <c r="H18" s="97"/>
      <c r="I18" s="48"/>
      <c r="J18" s="61"/>
      <c r="K18" s="79"/>
      <c r="L18" s="65"/>
      <c r="N18" s="114"/>
      <c r="O18" s="43"/>
      <c r="P18" s="121"/>
    </row>
    <row r="19" spans="2:16" ht="15.75" thickBot="1">
      <c r="B19" s="13" t="s">
        <v>16</v>
      </c>
      <c r="E19" s="17"/>
      <c r="G19" s="8"/>
      <c r="H19" s="97"/>
      <c r="I19" s="48"/>
      <c r="J19" s="61"/>
      <c r="K19" s="79"/>
      <c r="L19" s="65"/>
      <c r="N19" s="114"/>
      <c r="O19" s="43"/>
      <c r="P19" s="121"/>
    </row>
    <row r="20" spans="2:16" ht="15.75" thickTop="1">
      <c r="B20" s="7" t="s">
        <v>186</v>
      </c>
      <c r="C20" s="53">
        <v>253</v>
      </c>
      <c r="D20" s="16">
        <v>157</v>
      </c>
      <c r="E20" s="17">
        <v>231</v>
      </c>
      <c r="F20" s="1">
        <f>D20-E20</f>
        <v>-74</v>
      </c>
      <c r="G20" s="8">
        <f>F20/E20*100</f>
        <v>-32.034632034632033</v>
      </c>
      <c r="H20" s="99">
        <v>30</v>
      </c>
      <c r="I20" s="106"/>
      <c r="J20" s="61">
        <v>311</v>
      </c>
      <c r="K20" s="79">
        <v>30</v>
      </c>
      <c r="L20" s="66">
        <v>42</v>
      </c>
      <c r="N20" s="114">
        <v>257</v>
      </c>
      <c r="O20" s="43">
        <v>30</v>
      </c>
      <c r="P20" s="121">
        <v>38</v>
      </c>
    </row>
    <row r="21" spans="2:16">
      <c r="B21" s="1"/>
      <c r="E21" s="17"/>
      <c r="G21" s="8"/>
      <c r="H21" s="97"/>
      <c r="I21" s="48"/>
      <c r="J21" s="61"/>
      <c r="K21" s="79"/>
      <c r="L21" s="66"/>
      <c r="N21" s="114"/>
      <c r="O21" s="43"/>
      <c r="P21" s="121"/>
    </row>
    <row r="22" spans="2:16" s="10" customFormat="1">
      <c r="B22" s="4" t="s">
        <v>185</v>
      </c>
      <c r="C22" s="90">
        <v>253</v>
      </c>
      <c r="D22" s="24"/>
      <c r="E22" s="25"/>
      <c r="F22" s="4"/>
      <c r="G22" s="9"/>
      <c r="H22" s="100">
        <v>30</v>
      </c>
      <c r="I22" s="51"/>
      <c r="J22" s="67">
        <v>311</v>
      </c>
      <c r="K22" s="80">
        <v>30</v>
      </c>
      <c r="L22" s="68"/>
      <c r="N22" s="115"/>
      <c r="O22" s="44"/>
      <c r="P22" s="123"/>
    </row>
    <row r="23" spans="2:16">
      <c r="B23" s="13"/>
      <c r="E23" s="17"/>
      <c r="F23" s="1" t="s">
        <v>183</v>
      </c>
      <c r="H23" s="97"/>
      <c r="I23" s="48"/>
      <c r="J23" s="61"/>
      <c r="K23" s="79"/>
      <c r="L23" s="66"/>
      <c r="N23" s="114"/>
      <c r="O23" s="43"/>
      <c r="P23" s="121"/>
    </row>
    <row r="24" spans="2:16" ht="15.75" thickBot="1">
      <c r="B24" s="13" t="s">
        <v>19</v>
      </c>
      <c r="D24" s="27"/>
      <c r="E24" s="18"/>
      <c r="F24" s="13"/>
      <c r="G24" s="11"/>
      <c r="H24" s="97"/>
      <c r="I24" s="48"/>
      <c r="J24" s="61"/>
      <c r="K24" s="79"/>
      <c r="L24" s="66"/>
      <c r="N24" s="114"/>
      <c r="O24" s="43"/>
      <c r="P24" s="121"/>
    </row>
    <row r="25" spans="2:16" ht="15.75" thickTop="1">
      <c r="B25" s="7" t="s">
        <v>20</v>
      </c>
      <c r="C25" s="53">
        <v>148</v>
      </c>
      <c r="D25" s="15">
        <v>111</v>
      </c>
      <c r="E25" s="17">
        <v>154</v>
      </c>
      <c r="F25" s="1">
        <f t="shared" ref="F25:F34" si="0">D25-E25</f>
        <v>-43</v>
      </c>
      <c r="G25" s="8">
        <f t="shared" ref="G25:G34" si="1">F25/E25*100</f>
        <v>-27.922077922077921</v>
      </c>
      <c r="H25" s="97">
        <v>14</v>
      </c>
      <c r="I25" s="48"/>
      <c r="J25" s="61">
        <v>110</v>
      </c>
      <c r="K25" s="79">
        <v>14</v>
      </c>
      <c r="L25" s="66">
        <v>21</v>
      </c>
      <c r="N25" s="114">
        <v>97</v>
      </c>
      <c r="O25" s="43">
        <v>14</v>
      </c>
      <c r="P25" s="121">
        <v>24</v>
      </c>
    </row>
    <row r="26" spans="2:16" ht="15" customHeight="1">
      <c r="B26" s="1" t="s">
        <v>21</v>
      </c>
      <c r="C26" s="53">
        <v>280</v>
      </c>
      <c r="D26" s="15">
        <v>190</v>
      </c>
      <c r="E26" s="17">
        <v>182</v>
      </c>
      <c r="F26" s="1">
        <f t="shared" si="0"/>
        <v>8</v>
      </c>
      <c r="G26" s="8">
        <f t="shared" si="1"/>
        <v>4.395604395604396</v>
      </c>
      <c r="H26" s="97">
        <v>15</v>
      </c>
      <c r="I26" s="48"/>
      <c r="J26" s="61">
        <v>229</v>
      </c>
      <c r="K26" s="79">
        <v>25</v>
      </c>
      <c r="L26" s="66">
        <v>94</v>
      </c>
      <c r="N26" s="116">
        <v>199</v>
      </c>
      <c r="O26" s="42">
        <v>15</v>
      </c>
      <c r="P26" s="110">
        <v>70</v>
      </c>
    </row>
    <row r="27" spans="2:16">
      <c r="B27" s="1" t="s">
        <v>22</v>
      </c>
      <c r="C27" s="53">
        <v>365</v>
      </c>
      <c r="D27" s="15">
        <v>365</v>
      </c>
      <c r="E27" s="17">
        <v>378</v>
      </c>
      <c r="F27" s="1">
        <f t="shared" si="0"/>
        <v>-13</v>
      </c>
      <c r="G27" s="8">
        <f t="shared" si="1"/>
        <v>-3.4391534391534391</v>
      </c>
      <c r="H27" s="97">
        <v>23</v>
      </c>
      <c r="I27" s="48"/>
      <c r="J27" s="61">
        <v>304</v>
      </c>
      <c r="K27" s="79">
        <v>23</v>
      </c>
      <c r="L27" s="66">
        <v>99</v>
      </c>
      <c r="N27" s="346">
        <v>265</v>
      </c>
      <c r="O27" s="347">
        <v>23</v>
      </c>
      <c r="P27" s="348">
        <v>82</v>
      </c>
    </row>
    <row r="28" spans="2:16">
      <c r="B28" s="1" t="s">
        <v>23</v>
      </c>
      <c r="C28" s="53">
        <v>38</v>
      </c>
      <c r="D28" s="15">
        <v>61</v>
      </c>
      <c r="E28" s="17">
        <v>54</v>
      </c>
      <c r="F28" s="1">
        <f t="shared" si="0"/>
        <v>7</v>
      </c>
      <c r="G28" s="8">
        <f t="shared" si="1"/>
        <v>12.962962962962962</v>
      </c>
      <c r="H28" s="97">
        <v>10</v>
      </c>
      <c r="I28" s="48"/>
      <c r="J28" s="61">
        <v>38</v>
      </c>
      <c r="K28" s="79">
        <v>14</v>
      </c>
      <c r="L28" s="66">
        <v>8</v>
      </c>
      <c r="N28" s="116">
        <v>29</v>
      </c>
      <c r="O28" s="42">
        <v>14</v>
      </c>
      <c r="P28" s="110">
        <v>6</v>
      </c>
    </row>
    <row r="29" spans="2:16">
      <c r="B29" s="1" t="s">
        <v>169</v>
      </c>
      <c r="C29" s="53">
        <v>440</v>
      </c>
      <c r="D29" s="15">
        <v>342</v>
      </c>
      <c r="E29" s="17">
        <v>319</v>
      </c>
      <c r="F29" s="1">
        <f t="shared" si="0"/>
        <v>23</v>
      </c>
      <c r="G29" s="8">
        <f t="shared" si="1"/>
        <v>7.2100313479623823</v>
      </c>
      <c r="H29" s="97">
        <v>28</v>
      </c>
      <c r="I29" s="48"/>
      <c r="J29" s="61">
        <v>326</v>
      </c>
      <c r="K29" s="79">
        <v>28</v>
      </c>
      <c r="L29" s="66">
        <v>100</v>
      </c>
      <c r="N29" s="116">
        <v>321</v>
      </c>
      <c r="O29" s="42">
        <v>28</v>
      </c>
      <c r="P29" s="110">
        <v>97</v>
      </c>
    </row>
    <row r="30" spans="2:16">
      <c r="B30" s="1" t="s">
        <v>187</v>
      </c>
      <c r="C30" s="53">
        <v>121</v>
      </c>
      <c r="D30" s="15">
        <v>78</v>
      </c>
      <c r="E30" s="17">
        <v>67</v>
      </c>
      <c r="F30" s="1">
        <f t="shared" si="0"/>
        <v>11</v>
      </c>
      <c r="G30" s="8">
        <f t="shared" si="1"/>
        <v>16.417910447761194</v>
      </c>
      <c r="H30" s="97">
        <v>16</v>
      </c>
      <c r="I30" s="48"/>
      <c r="J30" s="61">
        <v>91</v>
      </c>
      <c r="K30" s="79">
        <v>16</v>
      </c>
      <c r="L30" s="66">
        <v>25</v>
      </c>
      <c r="N30" s="116">
        <v>84</v>
      </c>
      <c r="O30" s="42">
        <v>16</v>
      </c>
      <c r="P30" s="110">
        <v>20</v>
      </c>
    </row>
    <row r="31" spans="2:16">
      <c r="B31" s="1" t="s">
        <v>26</v>
      </c>
      <c r="C31" s="53">
        <v>170</v>
      </c>
      <c r="D31" s="15">
        <v>169</v>
      </c>
      <c r="E31" s="17">
        <v>141</v>
      </c>
      <c r="F31" s="1">
        <f t="shared" si="0"/>
        <v>28</v>
      </c>
      <c r="G31" s="8">
        <f t="shared" si="1"/>
        <v>19.858156028368796</v>
      </c>
      <c r="H31" s="97">
        <v>15</v>
      </c>
      <c r="I31" s="48"/>
      <c r="J31" s="61">
        <v>118</v>
      </c>
      <c r="K31" s="79">
        <v>15</v>
      </c>
      <c r="L31" s="66">
        <v>39</v>
      </c>
      <c r="N31" s="116">
        <v>112</v>
      </c>
      <c r="O31" s="42">
        <v>15</v>
      </c>
      <c r="P31" s="110">
        <v>44</v>
      </c>
    </row>
    <row r="32" spans="2:16">
      <c r="B32" s="1" t="s">
        <v>28</v>
      </c>
      <c r="C32" s="53">
        <v>195</v>
      </c>
      <c r="D32" s="15">
        <v>189</v>
      </c>
      <c r="E32" s="17">
        <v>194</v>
      </c>
      <c r="F32" s="1">
        <f t="shared" si="0"/>
        <v>-5</v>
      </c>
      <c r="G32" s="8">
        <f t="shared" si="1"/>
        <v>-2.5773195876288657</v>
      </c>
      <c r="H32" s="97">
        <v>20</v>
      </c>
      <c r="I32" s="48"/>
      <c r="J32" s="61">
        <v>151</v>
      </c>
      <c r="K32" s="79">
        <v>20</v>
      </c>
      <c r="L32" s="66">
        <v>56</v>
      </c>
      <c r="N32" s="116">
        <v>101</v>
      </c>
      <c r="O32" s="42">
        <v>20</v>
      </c>
      <c r="P32" s="110">
        <v>28</v>
      </c>
    </row>
    <row r="33" spans="2:22">
      <c r="B33" s="1" t="s">
        <v>188</v>
      </c>
      <c r="C33" s="53">
        <v>454</v>
      </c>
      <c r="D33" s="15">
        <v>314</v>
      </c>
      <c r="E33" s="17">
        <v>291</v>
      </c>
      <c r="F33" s="1">
        <f t="shared" si="0"/>
        <v>23</v>
      </c>
      <c r="G33" s="8">
        <f t="shared" si="1"/>
        <v>7.9037800687285218</v>
      </c>
      <c r="H33" s="97">
        <v>30</v>
      </c>
      <c r="I33" s="48"/>
      <c r="J33" s="61">
        <v>394</v>
      </c>
      <c r="K33" s="79">
        <v>35</v>
      </c>
      <c r="L33" s="66">
        <v>228</v>
      </c>
      <c r="N33" s="116">
        <v>369</v>
      </c>
      <c r="O33" s="42">
        <v>30</v>
      </c>
      <c r="P33" s="110">
        <v>224</v>
      </c>
    </row>
    <row r="34" spans="2:22">
      <c r="B34" s="1" t="s">
        <v>189</v>
      </c>
      <c r="C34" s="53">
        <v>80</v>
      </c>
      <c r="D34" s="15">
        <v>99</v>
      </c>
      <c r="E34" s="17">
        <v>124</v>
      </c>
      <c r="F34" s="1">
        <f t="shared" si="0"/>
        <v>-25</v>
      </c>
      <c r="G34" s="8">
        <f t="shared" si="1"/>
        <v>-20.161290322580644</v>
      </c>
      <c r="H34" s="97">
        <v>14</v>
      </c>
      <c r="I34" s="48"/>
      <c r="J34" s="61">
        <v>86</v>
      </c>
      <c r="K34" s="79">
        <v>24</v>
      </c>
      <c r="L34" s="66">
        <v>27</v>
      </c>
      <c r="N34" s="116">
        <v>71</v>
      </c>
      <c r="O34" s="42">
        <v>24</v>
      </c>
      <c r="P34" s="110">
        <v>20</v>
      </c>
    </row>
    <row r="35" spans="2:22">
      <c r="B35" s="1" t="s">
        <v>44</v>
      </c>
      <c r="C35" s="53">
        <v>69</v>
      </c>
      <c r="D35" s="15">
        <v>59</v>
      </c>
      <c r="E35" s="17"/>
      <c r="G35" s="8"/>
      <c r="H35" s="97">
        <v>10</v>
      </c>
      <c r="I35" s="48"/>
      <c r="J35" s="61"/>
      <c r="K35" s="79"/>
      <c r="L35" s="66"/>
      <c r="N35" s="116"/>
      <c r="O35" s="42"/>
    </row>
    <row r="36" spans="2:22">
      <c r="B36" s="1" t="s">
        <v>45</v>
      </c>
      <c r="C36" s="53">
        <v>28</v>
      </c>
      <c r="D36" s="15">
        <v>20</v>
      </c>
      <c r="E36" s="17">
        <v>22</v>
      </c>
      <c r="F36" s="1">
        <f>D36-E36</f>
        <v>-2</v>
      </c>
      <c r="G36" s="8">
        <f>F36/E36*100</f>
        <v>-9.0909090909090917</v>
      </c>
      <c r="H36" s="97">
        <v>5</v>
      </c>
      <c r="I36" s="48"/>
      <c r="J36" s="61">
        <v>16</v>
      </c>
      <c r="K36" s="79">
        <v>5</v>
      </c>
      <c r="L36" s="66">
        <v>4</v>
      </c>
      <c r="N36" s="116">
        <v>18</v>
      </c>
      <c r="O36" s="42">
        <v>5</v>
      </c>
      <c r="P36" s="110">
        <v>4</v>
      </c>
    </row>
    <row r="37" spans="2:22">
      <c r="B37" s="1" t="s">
        <v>46</v>
      </c>
      <c r="C37" s="53">
        <v>14</v>
      </c>
      <c r="D37" s="15">
        <v>11</v>
      </c>
      <c r="E37" s="17">
        <v>15</v>
      </c>
      <c r="F37" s="1">
        <f>D37-E37</f>
        <v>-4</v>
      </c>
      <c r="G37" s="8">
        <f>F37/E37*100</f>
        <v>-26.666666666666668</v>
      </c>
      <c r="H37" s="97">
        <v>10</v>
      </c>
      <c r="I37" s="48"/>
      <c r="J37" s="61">
        <v>11</v>
      </c>
      <c r="K37" s="79">
        <v>10</v>
      </c>
      <c r="L37" s="66">
        <v>6</v>
      </c>
      <c r="N37" s="116">
        <v>14</v>
      </c>
      <c r="O37" s="42">
        <v>10</v>
      </c>
      <c r="P37" s="110">
        <v>6</v>
      </c>
    </row>
    <row r="38" spans="2:22">
      <c r="B38" s="1" t="s">
        <v>47</v>
      </c>
      <c r="C38" s="53">
        <v>17</v>
      </c>
      <c r="D38" s="15">
        <v>21</v>
      </c>
      <c r="E38" s="17"/>
      <c r="G38" s="8"/>
      <c r="H38" s="97">
        <v>4</v>
      </c>
      <c r="I38" s="48"/>
      <c r="J38" s="61"/>
      <c r="K38" s="79"/>
      <c r="L38" s="66"/>
      <c r="N38" s="116"/>
      <c r="O38" s="42"/>
    </row>
    <row r="39" spans="2:22">
      <c r="B39" s="1" t="s">
        <v>48</v>
      </c>
      <c r="C39" s="53">
        <v>99</v>
      </c>
      <c r="D39" s="15">
        <v>97</v>
      </c>
      <c r="E39" s="17">
        <v>75</v>
      </c>
      <c r="F39" s="1">
        <f>D39-E39</f>
        <v>22</v>
      </c>
      <c r="G39" s="8">
        <f>F39/E39*100</f>
        <v>29.333333333333332</v>
      </c>
      <c r="H39" s="97">
        <v>12</v>
      </c>
      <c r="I39" s="48"/>
      <c r="J39" s="61"/>
      <c r="K39" s="79"/>
      <c r="L39" s="66"/>
      <c r="N39" s="116"/>
      <c r="O39" s="42"/>
    </row>
    <row r="40" spans="2:22">
      <c r="B40" s="1" t="s">
        <v>49</v>
      </c>
      <c r="C40" s="53">
        <v>152</v>
      </c>
      <c r="D40" s="15">
        <v>149</v>
      </c>
      <c r="E40" s="17">
        <v>137</v>
      </c>
      <c r="F40" s="1">
        <f>D40-E40</f>
        <v>12</v>
      </c>
      <c r="G40" s="8">
        <f>F40/E40*100</f>
        <v>8.7591240875912408</v>
      </c>
      <c r="H40" s="97">
        <v>13</v>
      </c>
      <c r="I40" s="48"/>
      <c r="J40" s="61">
        <v>158</v>
      </c>
      <c r="K40" s="79">
        <v>25</v>
      </c>
      <c r="L40" s="66">
        <v>54</v>
      </c>
      <c r="N40" s="116">
        <v>134</v>
      </c>
      <c r="O40" s="42">
        <v>25</v>
      </c>
      <c r="P40" s="110">
        <v>60</v>
      </c>
    </row>
    <row r="41" spans="2:22">
      <c r="B41" s="1"/>
      <c r="E41" s="17"/>
      <c r="F41" s="1" t="s">
        <v>183</v>
      </c>
      <c r="H41" s="97"/>
      <c r="I41" s="48"/>
      <c r="J41" s="61"/>
      <c r="K41" s="79"/>
      <c r="L41" s="66"/>
      <c r="N41" s="116"/>
      <c r="O41" s="42"/>
    </row>
    <row r="42" spans="2:22" s="10" customFormat="1">
      <c r="B42" s="4" t="s">
        <v>185</v>
      </c>
      <c r="C42" s="91">
        <v>2037</v>
      </c>
      <c r="D42" s="24">
        <v>1716</v>
      </c>
      <c r="E42" s="25">
        <v>1654</v>
      </c>
      <c r="F42" s="4">
        <f>D42-E42</f>
        <v>62</v>
      </c>
      <c r="G42" s="9">
        <f>F42/E42*100</f>
        <v>3.7484885126964933</v>
      </c>
      <c r="H42" s="101">
        <f>SUM(H25:H41)</f>
        <v>239</v>
      </c>
      <c r="I42" s="52"/>
      <c r="J42" s="67">
        <f>SUM(J25:J41)</f>
        <v>2032</v>
      </c>
      <c r="K42" s="80">
        <v>254</v>
      </c>
      <c r="L42" s="68"/>
      <c r="N42" s="117"/>
      <c r="O42" s="45"/>
      <c r="P42" s="124"/>
    </row>
    <row r="43" spans="2:22" s="10" customFormat="1">
      <c r="B43" s="4"/>
      <c r="C43" s="92"/>
      <c r="D43" s="24"/>
      <c r="E43" s="23"/>
      <c r="F43" s="4"/>
      <c r="G43" s="9"/>
      <c r="H43" s="101"/>
      <c r="I43" s="52"/>
      <c r="J43" s="67"/>
      <c r="K43" s="81"/>
      <c r="L43" s="68"/>
      <c r="N43" s="117"/>
      <c r="O43" s="45"/>
      <c r="P43" s="124"/>
    </row>
    <row r="44" spans="2:22" s="10" customFormat="1">
      <c r="B44" s="4"/>
      <c r="C44" s="92"/>
      <c r="D44" s="24"/>
      <c r="E44" s="23"/>
      <c r="F44" s="4"/>
      <c r="G44" s="9"/>
      <c r="H44" s="101"/>
      <c r="I44" s="52"/>
      <c r="J44" s="67"/>
      <c r="K44" s="81"/>
      <c r="L44" s="68"/>
      <c r="N44" s="117"/>
      <c r="O44" s="45"/>
      <c r="P44" s="124"/>
    </row>
    <row r="45" spans="2:22" s="10" customFormat="1" ht="15.75" thickBot="1">
      <c r="B45" s="35" t="s">
        <v>147</v>
      </c>
      <c r="C45" s="92"/>
      <c r="D45" s="28"/>
      <c r="E45" s="29"/>
      <c r="F45" s="24"/>
      <c r="G45" s="24"/>
      <c r="H45" s="100"/>
      <c r="I45" s="51"/>
      <c r="J45" s="70"/>
      <c r="K45" s="82"/>
      <c r="L45" s="70"/>
      <c r="M45" s="26"/>
      <c r="N45" s="118"/>
      <c r="O45" s="108"/>
      <c r="P45" s="125"/>
      <c r="Q45" s="24"/>
      <c r="T45" s="9"/>
      <c r="U45" s="22"/>
      <c r="V45" s="31"/>
    </row>
    <row r="46" spans="2:22" s="10" customFormat="1">
      <c r="B46" s="1" t="s">
        <v>190</v>
      </c>
      <c r="C46" s="92" t="s">
        <v>183</v>
      </c>
      <c r="D46" s="28"/>
      <c r="E46" s="29"/>
      <c r="F46" s="24"/>
      <c r="G46" s="24"/>
      <c r="H46" s="100"/>
      <c r="I46" s="51"/>
      <c r="J46" s="61">
        <v>51</v>
      </c>
      <c r="K46" s="76">
        <v>30</v>
      </c>
      <c r="L46" s="66">
        <v>10</v>
      </c>
      <c r="M46" s="26"/>
      <c r="N46" s="118">
        <v>56</v>
      </c>
      <c r="O46" s="108">
        <v>30</v>
      </c>
      <c r="P46" s="110">
        <v>8</v>
      </c>
      <c r="Q46" s="24"/>
      <c r="T46" s="9"/>
      <c r="U46" s="14" t="s">
        <v>183</v>
      </c>
      <c r="V46" s="30" t="s">
        <v>183</v>
      </c>
    </row>
    <row r="47" spans="2:22">
      <c r="B47" s="1" t="s">
        <v>191</v>
      </c>
      <c r="C47" s="93">
        <v>189</v>
      </c>
      <c r="D47" s="16">
        <v>189</v>
      </c>
      <c r="E47" s="16">
        <v>216</v>
      </c>
      <c r="F47" s="15">
        <v>168</v>
      </c>
      <c r="G47" s="15">
        <v>132</v>
      </c>
      <c r="H47" s="102">
        <v>30</v>
      </c>
      <c r="I47" s="50"/>
      <c r="J47" s="61">
        <v>69</v>
      </c>
      <c r="K47" s="76">
        <v>30</v>
      </c>
      <c r="L47" s="66">
        <v>19</v>
      </c>
      <c r="M47" s="21" t="s">
        <v>183</v>
      </c>
      <c r="N47" s="119">
        <v>64</v>
      </c>
      <c r="O47" s="109">
        <v>30</v>
      </c>
      <c r="P47" s="126">
        <v>18</v>
      </c>
      <c r="Q47" s="15" t="s">
        <v>183</v>
      </c>
      <c r="R47" s="10" t="s">
        <v>183</v>
      </c>
      <c r="S47" s="10" t="s">
        <v>183</v>
      </c>
      <c r="T47" s="8" t="s">
        <v>183</v>
      </c>
      <c r="U47" s="14" t="s">
        <v>183</v>
      </c>
      <c r="V47" s="30" t="s">
        <v>183</v>
      </c>
    </row>
    <row r="48" spans="2:22" s="10" customFormat="1">
      <c r="B48" s="1"/>
      <c r="C48" s="92"/>
      <c r="D48" s="29"/>
      <c r="E48" s="29"/>
      <c r="F48" s="24"/>
      <c r="G48" s="24"/>
      <c r="H48" s="100"/>
      <c r="I48" s="51"/>
      <c r="J48" s="70"/>
      <c r="K48" s="82"/>
      <c r="L48" s="70"/>
      <c r="M48" s="26"/>
      <c r="N48" s="118"/>
      <c r="O48" s="108"/>
      <c r="P48" s="125"/>
      <c r="Q48" s="24"/>
      <c r="T48" s="9"/>
      <c r="U48" s="22"/>
      <c r="V48" s="31"/>
    </row>
    <row r="49" spans="2:22" s="10" customFormat="1">
      <c r="B49" s="4" t="s">
        <v>185</v>
      </c>
      <c r="C49" s="92" t="s">
        <v>183</v>
      </c>
      <c r="D49" s="29"/>
      <c r="E49" s="29"/>
      <c r="F49" s="24"/>
      <c r="G49" s="24"/>
      <c r="H49" s="100"/>
      <c r="I49" s="51"/>
      <c r="J49" s="70"/>
      <c r="K49" s="82"/>
      <c r="L49" s="70"/>
      <c r="M49" s="26"/>
      <c r="N49" s="118"/>
      <c r="O49" s="108"/>
      <c r="P49" s="125"/>
      <c r="Q49" s="24"/>
      <c r="T49" s="9"/>
      <c r="U49" s="22" t="s">
        <v>183</v>
      </c>
      <c r="V49" s="31" t="s">
        <v>183</v>
      </c>
    </row>
    <row r="50" spans="2:22">
      <c r="B50" s="1"/>
      <c r="E50" s="17"/>
      <c r="F50" s="1" t="s">
        <v>183</v>
      </c>
      <c r="H50" s="97"/>
      <c r="I50" s="48"/>
      <c r="J50" s="71"/>
      <c r="K50" s="82"/>
      <c r="L50" s="70"/>
      <c r="N50" s="116"/>
      <c r="O50" s="42"/>
    </row>
    <row r="51" spans="2:22" ht="15.75" thickBot="1">
      <c r="B51" s="13" t="s">
        <v>50</v>
      </c>
      <c r="D51" s="27"/>
      <c r="E51" s="18"/>
      <c r="F51" s="13"/>
      <c r="G51" s="11"/>
      <c r="H51" s="97"/>
      <c r="I51" s="48"/>
      <c r="J51" s="71"/>
      <c r="K51" s="78"/>
      <c r="L51" s="66"/>
      <c r="N51" s="116"/>
      <c r="O51" s="42"/>
    </row>
    <row r="52" spans="2:22" ht="15.75" thickTop="1">
      <c r="B52" s="7" t="s">
        <v>192</v>
      </c>
      <c r="C52" s="53">
        <v>748</v>
      </c>
      <c r="D52" s="15">
        <v>605</v>
      </c>
      <c r="E52" s="17">
        <v>507</v>
      </c>
      <c r="F52" s="1">
        <f>D52-E52</f>
        <v>98</v>
      </c>
      <c r="G52" s="8">
        <f>F52/E52*100</f>
        <v>19.329388560157788</v>
      </c>
      <c r="H52" s="97">
        <v>25</v>
      </c>
      <c r="I52" s="48"/>
      <c r="J52" s="61">
        <v>388</v>
      </c>
      <c r="K52" s="79">
        <v>25</v>
      </c>
      <c r="L52" s="66">
        <v>76</v>
      </c>
      <c r="N52" s="116">
        <v>284</v>
      </c>
      <c r="O52" s="42">
        <v>30</v>
      </c>
      <c r="P52" s="110">
        <v>76</v>
      </c>
    </row>
    <row r="53" spans="2:22">
      <c r="B53" s="1" t="s">
        <v>193</v>
      </c>
      <c r="C53" s="53">
        <v>1634</v>
      </c>
      <c r="D53" s="15">
        <v>1291</v>
      </c>
      <c r="E53" s="17">
        <v>1092</v>
      </c>
      <c r="F53" s="1">
        <f>D53-E53</f>
        <v>199</v>
      </c>
      <c r="G53" s="8">
        <f>F53/E53*100</f>
        <v>18.223443223443223</v>
      </c>
      <c r="H53" s="97">
        <v>100</v>
      </c>
      <c r="I53" s="48"/>
      <c r="J53" s="61">
        <v>1453</v>
      </c>
      <c r="K53" s="79">
        <v>100</v>
      </c>
      <c r="L53" s="66">
        <v>530</v>
      </c>
      <c r="N53" s="116">
        <v>1366</v>
      </c>
      <c r="O53" s="42">
        <v>100</v>
      </c>
      <c r="P53" s="110">
        <v>504</v>
      </c>
    </row>
    <row r="54" spans="2:22">
      <c r="B54" s="1" t="s">
        <v>52</v>
      </c>
      <c r="E54" s="17"/>
      <c r="G54" s="8"/>
      <c r="H54" s="97"/>
      <c r="I54" s="48"/>
      <c r="J54" s="61">
        <v>483</v>
      </c>
      <c r="K54" s="79">
        <v>20</v>
      </c>
      <c r="L54" s="66">
        <v>136</v>
      </c>
      <c r="N54" s="116">
        <v>485</v>
      </c>
      <c r="O54" s="42">
        <v>20</v>
      </c>
      <c r="P54" s="110">
        <v>117</v>
      </c>
    </row>
    <row r="55" spans="2:22">
      <c r="B55" s="1" t="s">
        <v>53</v>
      </c>
      <c r="C55" s="53">
        <v>232</v>
      </c>
      <c r="D55" s="15">
        <v>185</v>
      </c>
      <c r="E55" s="17">
        <v>141</v>
      </c>
      <c r="F55" s="1">
        <f>D55-E55</f>
        <v>44</v>
      </c>
      <c r="G55" s="8">
        <f>F55/E55*100</f>
        <v>31.205673758865249</v>
      </c>
      <c r="H55" s="97">
        <v>20</v>
      </c>
      <c r="I55" s="48"/>
      <c r="J55" s="67">
        <v>183</v>
      </c>
      <c r="K55" s="79">
        <v>20</v>
      </c>
      <c r="L55" s="66">
        <v>90</v>
      </c>
      <c r="N55" s="116">
        <v>195</v>
      </c>
      <c r="O55" s="42">
        <v>20</v>
      </c>
      <c r="P55" s="110">
        <v>94</v>
      </c>
    </row>
    <row r="56" spans="2:22">
      <c r="B56" s="1" t="s">
        <v>194</v>
      </c>
      <c r="D56" s="15">
        <v>322</v>
      </c>
      <c r="E56" s="17">
        <v>294</v>
      </c>
      <c r="F56" s="1">
        <f>D56-E56</f>
        <v>28</v>
      </c>
      <c r="G56" s="8">
        <f>F56/E56*100</f>
        <v>9.5238095238095237</v>
      </c>
      <c r="H56" s="97"/>
      <c r="I56" s="48"/>
      <c r="J56" s="67"/>
      <c r="K56" s="79"/>
      <c r="L56" s="66"/>
      <c r="N56" s="116"/>
      <c r="O56" s="42"/>
    </row>
    <row r="57" spans="2:22">
      <c r="B57" s="1" t="s">
        <v>195</v>
      </c>
      <c r="D57" s="15">
        <v>184</v>
      </c>
      <c r="E57" s="17">
        <v>175</v>
      </c>
      <c r="F57" s="1">
        <f>D57-E57</f>
        <v>9</v>
      </c>
      <c r="G57" s="8">
        <f>F57/E57*100</f>
        <v>5.1428571428571423</v>
      </c>
      <c r="H57" s="97"/>
      <c r="I57" s="48"/>
      <c r="J57" s="64"/>
      <c r="K57" s="79"/>
      <c r="L57" s="66"/>
      <c r="N57" s="116"/>
      <c r="O57" s="42"/>
    </row>
    <row r="58" spans="2:22">
      <c r="B58" s="1" t="s">
        <v>196</v>
      </c>
      <c r="C58" s="53">
        <v>820</v>
      </c>
      <c r="D58" s="15">
        <v>718</v>
      </c>
      <c r="E58" s="17">
        <v>599</v>
      </c>
      <c r="F58" s="1">
        <f>D58-E58</f>
        <v>119</v>
      </c>
      <c r="G58" s="8">
        <f>F58/E58*100</f>
        <v>19.86644407345576</v>
      </c>
      <c r="H58" s="97">
        <v>60</v>
      </c>
      <c r="I58" s="48"/>
      <c r="J58" s="61">
        <v>675</v>
      </c>
      <c r="K58" s="79">
        <v>60</v>
      </c>
      <c r="L58" s="66">
        <v>156</v>
      </c>
      <c r="N58" s="116">
        <v>600</v>
      </c>
      <c r="O58" s="42">
        <v>60</v>
      </c>
      <c r="P58" s="110">
        <v>133</v>
      </c>
    </row>
    <row r="59" spans="2:22">
      <c r="B59" s="1" t="s">
        <v>197</v>
      </c>
      <c r="C59" s="53">
        <v>112</v>
      </c>
      <c r="D59" s="15">
        <v>72</v>
      </c>
      <c r="E59" s="17"/>
      <c r="G59" s="8"/>
      <c r="H59" s="97">
        <v>20</v>
      </c>
      <c r="I59" s="48"/>
      <c r="J59" s="61">
        <v>83</v>
      </c>
      <c r="K59" s="79">
        <v>20</v>
      </c>
      <c r="L59" s="66">
        <v>33</v>
      </c>
      <c r="N59" s="116">
        <v>76</v>
      </c>
      <c r="O59" s="42">
        <v>20</v>
      </c>
      <c r="P59" s="110">
        <v>27</v>
      </c>
    </row>
    <row r="60" spans="2:22">
      <c r="B60" s="1"/>
      <c r="E60" s="17"/>
      <c r="H60" s="97"/>
      <c r="I60" s="48"/>
      <c r="J60" s="61"/>
      <c r="K60" s="79"/>
      <c r="L60" s="66"/>
      <c r="N60" s="116"/>
      <c r="O60" s="42"/>
    </row>
    <row r="61" spans="2:22" s="10" customFormat="1">
      <c r="B61" s="4" t="s">
        <v>185</v>
      </c>
      <c r="C61" s="90">
        <v>2611</v>
      </c>
      <c r="D61" s="24">
        <v>2298</v>
      </c>
      <c r="E61" s="25">
        <v>2286</v>
      </c>
      <c r="F61" s="4">
        <f>D61-E61</f>
        <v>12</v>
      </c>
      <c r="G61" s="9">
        <f>F61/E61*100</f>
        <v>0.52493438320209973</v>
      </c>
      <c r="H61" s="101">
        <f>SUM(H52:H59)</f>
        <v>225</v>
      </c>
      <c r="I61" s="52"/>
      <c r="J61" s="61">
        <f>SUM(J52:J60)</f>
        <v>3265</v>
      </c>
      <c r="K61" s="80">
        <f>SUM(K52:K60)</f>
        <v>245</v>
      </c>
      <c r="L61" s="68"/>
      <c r="N61" s="117"/>
      <c r="O61" s="45"/>
      <c r="P61" s="124"/>
    </row>
    <row r="62" spans="2:22">
      <c r="B62" s="1"/>
      <c r="E62" s="17"/>
      <c r="F62" s="1" t="s">
        <v>183</v>
      </c>
      <c r="H62" s="97"/>
      <c r="I62" s="48"/>
      <c r="J62" s="61"/>
      <c r="K62" s="78"/>
      <c r="L62" s="66"/>
      <c r="N62" s="116"/>
      <c r="O62" s="42"/>
    </row>
    <row r="63" spans="2:22" ht="15.75" thickBot="1">
      <c r="B63" s="13" t="s">
        <v>56</v>
      </c>
      <c r="D63" s="27"/>
      <c r="E63" s="18"/>
      <c r="F63" s="13">
        <f t="shared" ref="F63:F69" si="2">D63-E63</f>
        <v>0</v>
      </c>
      <c r="G63" s="11"/>
      <c r="H63" s="97"/>
      <c r="I63" s="48"/>
      <c r="J63" s="61"/>
      <c r="K63" s="78"/>
      <c r="L63" s="66"/>
      <c r="N63" s="116"/>
      <c r="O63" s="42"/>
    </row>
    <row r="64" spans="2:22" ht="15.75" thickTop="1">
      <c r="B64" s="7" t="s">
        <v>198</v>
      </c>
      <c r="C64" s="53">
        <v>665</v>
      </c>
      <c r="D64" s="15">
        <v>586</v>
      </c>
      <c r="E64" s="17">
        <v>540</v>
      </c>
      <c r="F64" s="1">
        <f t="shared" si="2"/>
        <v>46</v>
      </c>
      <c r="G64" s="8">
        <f t="shared" ref="G64:G69" si="3">F64/E64*100</f>
        <v>8.518518518518519</v>
      </c>
      <c r="H64" s="97">
        <v>51</v>
      </c>
      <c r="I64" s="48"/>
      <c r="J64" s="61">
        <v>477</v>
      </c>
      <c r="K64" s="76">
        <v>50</v>
      </c>
      <c r="L64" s="66">
        <v>85</v>
      </c>
      <c r="N64" s="116">
        <v>494</v>
      </c>
      <c r="O64" s="42">
        <v>51</v>
      </c>
      <c r="P64" s="110">
        <v>116</v>
      </c>
    </row>
    <row r="65" spans="2:16">
      <c r="B65" s="1" t="s">
        <v>199</v>
      </c>
      <c r="C65" s="53">
        <v>435</v>
      </c>
      <c r="D65" s="15">
        <v>428</v>
      </c>
      <c r="E65" s="17">
        <v>395</v>
      </c>
      <c r="F65" s="1">
        <f t="shared" si="2"/>
        <v>33</v>
      </c>
      <c r="G65" s="8">
        <f t="shared" si="3"/>
        <v>8.3544303797468356</v>
      </c>
      <c r="H65" s="97">
        <v>85</v>
      </c>
      <c r="I65" s="48"/>
      <c r="J65" s="61">
        <v>396</v>
      </c>
      <c r="K65" s="76">
        <v>95</v>
      </c>
      <c r="L65" s="66">
        <v>75</v>
      </c>
      <c r="N65" s="116">
        <v>268</v>
      </c>
      <c r="O65" s="42">
        <v>85</v>
      </c>
      <c r="P65" s="110">
        <v>60</v>
      </c>
    </row>
    <row r="66" spans="2:16">
      <c r="B66" s="1" t="s">
        <v>200</v>
      </c>
      <c r="C66" s="53">
        <v>374</v>
      </c>
      <c r="D66" s="15">
        <v>444</v>
      </c>
      <c r="E66" s="17">
        <v>554</v>
      </c>
      <c r="F66" s="1">
        <f t="shared" si="2"/>
        <v>-110</v>
      </c>
      <c r="G66" s="8">
        <f t="shared" si="3"/>
        <v>-19.855595667870034</v>
      </c>
      <c r="H66" s="97">
        <v>55</v>
      </c>
      <c r="I66" s="48"/>
      <c r="J66" s="61">
        <v>279</v>
      </c>
      <c r="K66" s="76">
        <v>65</v>
      </c>
      <c r="L66" s="66">
        <v>25</v>
      </c>
      <c r="N66" s="116">
        <v>223</v>
      </c>
      <c r="O66" s="42">
        <v>55</v>
      </c>
      <c r="P66" s="110">
        <v>17</v>
      </c>
    </row>
    <row r="67" spans="2:16">
      <c r="B67" s="1" t="s">
        <v>201</v>
      </c>
      <c r="C67" s="53">
        <v>367</v>
      </c>
      <c r="D67" s="15">
        <v>358</v>
      </c>
      <c r="E67" s="17">
        <v>300</v>
      </c>
      <c r="F67" s="1">
        <f t="shared" si="2"/>
        <v>58</v>
      </c>
      <c r="G67" s="8">
        <f t="shared" si="3"/>
        <v>19.333333333333332</v>
      </c>
      <c r="H67" s="97">
        <v>36</v>
      </c>
      <c r="I67" s="48"/>
      <c r="J67" s="61">
        <v>289</v>
      </c>
      <c r="K67" s="76">
        <v>35</v>
      </c>
      <c r="L67" s="66">
        <v>113</v>
      </c>
      <c r="N67" s="116">
        <v>266</v>
      </c>
      <c r="O67" s="42">
        <v>35</v>
      </c>
      <c r="P67" s="110">
        <v>89</v>
      </c>
    </row>
    <row r="68" spans="2:16">
      <c r="B68" s="1" t="s">
        <v>202</v>
      </c>
      <c r="C68" s="53">
        <v>91</v>
      </c>
      <c r="D68" s="15">
        <v>76</v>
      </c>
      <c r="E68" s="17">
        <v>77</v>
      </c>
      <c r="F68" s="1">
        <f t="shared" si="2"/>
        <v>-1</v>
      </c>
      <c r="G68" s="8">
        <f t="shared" si="3"/>
        <v>-1.2987012987012987</v>
      </c>
      <c r="H68" s="97">
        <v>55</v>
      </c>
      <c r="I68" s="48"/>
      <c r="J68" s="61">
        <v>67</v>
      </c>
      <c r="K68" s="76">
        <v>35</v>
      </c>
      <c r="L68" s="66">
        <v>14</v>
      </c>
      <c r="N68" s="116">
        <v>66</v>
      </c>
      <c r="O68" s="42">
        <v>35</v>
      </c>
      <c r="P68" s="110">
        <v>16</v>
      </c>
    </row>
    <row r="69" spans="2:16">
      <c r="B69" s="1" t="s">
        <v>203</v>
      </c>
      <c r="C69" s="53">
        <v>245</v>
      </c>
      <c r="D69" s="15">
        <v>418</v>
      </c>
      <c r="E69" s="17">
        <v>397</v>
      </c>
      <c r="F69" s="1">
        <f t="shared" si="2"/>
        <v>21</v>
      </c>
      <c r="G69" s="8">
        <f t="shared" si="3"/>
        <v>5.2896725440806041</v>
      </c>
      <c r="H69" s="97">
        <v>80</v>
      </c>
      <c r="I69" s="48"/>
      <c r="J69" s="61">
        <v>215</v>
      </c>
      <c r="K69" s="76">
        <v>80</v>
      </c>
      <c r="L69" s="66">
        <v>37</v>
      </c>
      <c r="N69" s="116">
        <v>197</v>
      </c>
      <c r="O69" s="42">
        <v>80</v>
      </c>
      <c r="P69" s="110">
        <v>51</v>
      </c>
    </row>
    <row r="70" spans="2:16">
      <c r="B70" s="1"/>
      <c r="E70" s="17"/>
      <c r="H70" s="97"/>
      <c r="I70" s="48"/>
      <c r="J70" s="61"/>
      <c r="K70" s="76"/>
      <c r="L70" s="66"/>
      <c r="N70" s="116"/>
      <c r="O70" s="42"/>
    </row>
    <row r="71" spans="2:16" s="10" customFormat="1">
      <c r="B71" s="4" t="s">
        <v>185</v>
      </c>
      <c r="C71" s="90">
        <v>1846</v>
      </c>
      <c r="D71" s="24">
        <v>2193</v>
      </c>
      <c r="E71" s="25">
        <v>2145</v>
      </c>
      <c r="F71" s="4">
        <f>D71-E71</f>
        <v>48</v>
      </c>
      <c r="G71" s="9">
        <f>F71/E71*100</f>
        <v>2.2377622377622379</v>
      </c>
      <c r="H71" s="101">
        <f>SUM(H64:H70)</f>
        <v>362</v>
      </c>
      <c r="I71" s="52"/>
      <c r="J71" s="67">
        <f>SUM(J64:J70)</f>
        <v>1723</v>
      </c>
      <c r="K71" s="83">
        <f>SUM(K64:K70)</f>
        <v>360</v>
      </c>
      <c r="L71" s="68"/>
      <c r="N71" s="117"/>
      <c r="O71" s="45"/>
      <c r="P71" s="124"/>
    </row>
    <row r="72" spans="2:16">
      <c r="B72" s="1"/>
      <c r="E72" s="17"/>
      <c r="F72" s="1" t="s">
        <v>183</v>
      </c>
      <c r="H72" s="97"/>
      <c r="I72" s="48"/>
      <c r="J72" s="61"/>
      <c r="K72" s="78"/>
      <c r="L72" s="66"/>
      <c r="N72" s="116"/>
      <c r="O72" s="42"/>
    </row>
    <row r="73" spans="2:16" ht="15.75" thickBot="1">
      <c r="B73" s="13" t="s">
        <v>67</v>
      </c>
      <c r="D73" s="27"/>
      <c r="E73" s="18"/>
      <c r="F73" s="13"/>
      <c r="G73" s="11"/>
      <c r="H73" s="97"/>
      <c r="I73" s="48"/>
      <c r="J73" s="61"/>
      <c r="K73" s="78"/>
      <c r="L73" s="66"/>
      <c r="N73" s="116"/>
      <c r="O73" s="42"/>
    </row>
    <row r="74" spans="2:16" ht="15.75" thickTop="1">
      <c r="B74" s="7" t="s">
        <v>204</v>
      </c>
      <c r="C74" s="53">
        <v>323</v>
      </c>
      <c r="D74" s="15">
        <v>248</v>
      </c>
      <c r="E74" s="17">
        <v>313</v>
      </c>
      <c r="F74" s="1">
        <f t="shared" ref="F74:F79" si="4">D74-E74</f>
        <v>-65</v>
      </c>
      <c r="G74" s="8">
        <f t="shared" ref="G74:G79" si="5">F74/E74*100</f>
        <v>-20.766773162939298</v>
      </c>
      <c r="H74" s="97">
        <v>50</v>
      </c>
      <c r="I74" s="48"/>
      <c r="J74" s="62">
        <v>333</v>
      </c>
      <c r="K74" s="84">
        <v>50</v>
      </c>
      <c r="L74" s="66">
        <v>292</v>
      </c>
      <c r="N74" s="116">
        <v>311</v>
      </c>
      <c r="O74" s="42">
        <v>50</v>
      </c>
      <c r="P74" s="110">
        <v>274</v>
      </c>
    </row>
    <row r="75" spans="2:16">
      <c r="B75" s="1" t="s">
        <v>205</v>
      </c>
      <c r="C75" s="53">
        <v>137</v>
      </c>
      <c r="D75" s="15">
        <v>100</v>
      </c>
      <c r="E75" s="17">
        <v>67</v>
      </c>
      <c r="F75" s="1">
        <f t="shared" si="4"/>
        <v>33</v>
      </c>
      <c r="G75" s="8">
        <f t="shared" si="5"/>
        <v>49.253731343283583</v>
      </c>
      <c r="H75" s="97">
        <v>15</v>
      </c>
      <c r="I75" s="48"/>
      <c r="J75" s="62">
        <v>119</v>
      </c>
      <c r="K75" s="84">
        <v>15</v>
      </c>
      <c r="L75" s="66">
        <v>35</v>
      </c>
      <c r="N75" s="116">
        <v>121</v>
      </c>
      <c r="O75" s="42">
        <v>17</v>
      </c>
      <c r="P75" s="110">
        <v>39</v>
      </c>
    </row>
    <row r="76" spans="2:16">
      <c r="B76" s="1" t="s">
        <v>206</v>
      </c>
      <c r="C76" s="53">
        <v>104</v>
      </c>
      <c r="D76" s="15">
        <v>70</v>
      </c>
      <c r="E76" s="17">
        <v>86</v>
      </c>
      <c r="F76" s="1">
        <f t="shared" si="4"/>
        <v>-16</v>
      </c>
      <c r="G76" s="8">
        <f t="shared" si="5"/>
        <v>-18.604651162790699</v>
      </c>
      <c r="H76" s="97">
        <v>15</v>
      </c>
      <c r="I76" s="48"/>
      <c r="J76" s="62">
        <v>84</v>
      </c>
      <c r="K76" s="84">
        <v>15</v>
      </c>
      <c r="L76" s="66">
        <v>20</v>
      </c>
      <c r="N76" s="116">
        <v>71</v>
      </c>
      <c r="O76" s="42">
        <v>15</v>
      </c>
      <c r="P76" s="110">
        <v>22</v>
      </c>
    </row>
    <row r="77" spans="2:16">
      <c r="B77" s="1" t="s">
        <v>207</v>
      </c>
      <c r="C77" s="53">
        <v>1052</v>
      </c>
      <c r="D77" s="15">
        <v>738</v>
      </c>
      <c r="E77" s="17">
        <v>866</v>
      </c>
      <c r="F77" s="1">
        <f t="shared" si="4"/>
        <v>-128</v>
      </c>
      <c r="G77" s="8">
        <f t="shared" si="5"/>
        <v>-14.780600461893764</v>
      </c>
      <c r="H77" s="97">
        <v>146</v>
      </c>
      <c r="I77" s="48"/>
      <c r="J77" s="62">
        <v>1157</v>
      </c>
      <c r="K77" s="84">
        <v>146</v>
      </c>
      <c r="L77" s="66">
        <v>1038</v>
      </c>
      <c r="N77" s="116">
        <v>1155</v>
      </c>
      <c r="O77" s="42">
        <v>145</v>
      </c>
      <c r="P77" s="110">
        <v>1032</v>
      </c>
    </row>
    <row r="78" spans="2:16">
      <c r="B78" s="1" t="s">
        <v>208</v>
      </c>
      <c r="C78" s="53">
        <v>166</v>
      </c>
      <c r="D78" s="15">
        <v>159</v>
      </c>
      <c r="E78" s="17">
        <v>168</v>
      </c>
      <c r="F78" s="1">
        <f t="shared" si="4"/>
        <v>-9</v>
      </c>
      <c r="G78" s="8">
        <f t="shared" si="5"/>
        <v>-5.3571428571428568</v>
      </c>
      <c r="H78" s="97">
        <v>15</v>
      </c>
      <c r="I78" s="48"/>
      <c r="J78" s="62">
        <v>151</v>
      </c>
      <c r="K78" s="84">
        <v>15</v>
      </c>
      <c r="L78" s="66">
        <v>86</v>
      </c>
      <c r="N78" s="116">
        <v>154</v>
      </c>
      <c r="O78" s="42">
        <v>18</v>
      </c>
      <c r="P78" s="110">
        <v>87</v>
      </c>
    </row>
    <row r="79" spans="2:16">
      <c r="B79" s="1" t="s">
        <v>209</v>
      </c>
      <c r="C79" s="53">
        <v>138</v>
      </c>
      <c r="D79" s="15">
        <v>135</v>
      </c>
      <c r="E79" s="17">
        <v>90</v>
      </c>
      <c r="F79" s="1">
        <f t="shared" si="4"/>
        <v>45</v>
      </c>
      <c r="G79" s="8">
        <f t="shared" si="5"/>
        <v>50</v>
      </c>
      <c r="H79" s="97">
        <v>13</v>
      </c>
      <c r="I79" s="48"/>
      <c r="J79" s="62">
        <v>98</v>
      </c>
      <c r="K79" s="84">
        <v>13</v>
      </c>
      <c r="L79" s="66">
        <v>43</v>
      </c>
      <c r="N79" s="116">
        <v>98</v>
      </c>
      <c r="O79" s="42">
        <v>13</v>
      </c>
      <c r="P79" s="110">
        <v>35</v>
      </c>
    </row>
    <row r="80" spans="2:16">
      <c r="B80" s="1"/>
      <c r="E80" s="17"/>
      <c r="F80" s="1" t="s">
        <v>183</v>
      </c>
      <c r="H80" s="97"/>
      <c r="I80" s="48"/>
      <c r="J80" s="62"/>
      <c r="K80" s="84"/>
      <c r="L80" s="66"/>
      <c r="N80" s="116"/>
      <c r="O80" s="42"/>
    </row>
    <row r="81" spans="2:16" s="10" customFormat="1">
      <c r="B81" s="4" t="s">
        <v>185</v>
      </c>
      <c r="C81" s="90">
        <v>1725</v>
      </c>
      <c r="D81" s="24">
        <v>1322</v>
      </c>
      <c r="E81" s="25">
        <v>1426</v>
      </c>
      <c r="F81" s="4">
        <f>D81-E81</f>
        <v>-104</v>
      </c>
      <c r="G81" s="9">
        <f>F81/E81*100</f>
        <v>-7.2931276297335206</v>
      </c>
      <c r="H81" s="101">
        <f>SUM(H74:H79)</f>
        <v>254</v>
      </c>
      <c r="I81" s="52"/>
      <c r="J81" s="72">
        <f>SUM(J74:J80)</f>
        <v>1942</v>
      </c>
      <c r="K81" s="85">
        <f>SUM(K74:K79)</f>
        <v>254</v>
      </c>
      <c r="L81" s="68"/>
      <c r="N81" s="117"/>
      <c r="O81" s="45"/>
      <c r="P81" s="124"/>
    </row>
    <row r="82" spans="2:16">
      <c r="B82" s="1"/>
      <c r="E82" s="17"/>
      <c r="F82" s="1" t="s">
        <v>183</v>
      </c>
      <c r="H82" s="97"/>
      <c r="I82" s="48"/>
      <c r="J82" s="61"/>
      <c r="K82" s="78"/>
      <c r="L82" s="66"/>
      <c r="N82" s="116"/>
      <c r="O82" s="42"/>
    </row>
    <row r="83" spans="2:16" ht="15.75" thickBot="1">
      <c r="B83" s="13" t="s">
        <v>79</v>
      </c>
      <c r="D83" s="27"/>
      <c r="E83" s="18"/>
      <c r="F83" s="13"/>
      <c r="G83" s="11"/>
      <c r="H83" s="97"/>
      <c r="I83" s="48"/>
      <c r="J83" s="61"/>
      <c r="K83" s="78"/>
      <c r="L83" s="66"/>
      <c r="N83" s="116"/>
      <c r="O83" s="42"/>
    </row>
    <row r="84" spans="2:16" ht="15.75" thickTop="1">
      <c r="B84" s="7" t="s">
        <v>80</v>
      </c>
      <c r="D84" s="15">
        <v>695</v>
      </c>
      <c r="E84" s="17">
        <v>710</v>
      </c>
      <c r="F84" s="1">
        <f t="shared" ref="F84:F89" si="6">D84-E84</f>
        <v>-15</v>
      </c>
      <c r="G84" s="8">
        <f t="shared" ref="G84:G89" si="7">F84/E84*100</f>
        <v>-2.112676056338028</v>
      </c>
      <c r="H84" s="97"/>
      <c r="I84" s="48"/>
      <c r="J84" s="61"/>
      <c r="K84" s="78"/>
      <c r="L84" s="66"/>
      <c r="N84" s="116"/>
      <c r="O84" s="42"/>
    </row>
    <row r="85" spans="2:16">
      <c r="B85" s="1" t="s">
        <v>81</v>
      </c>
      <c r="D85" s="15">
        <v>638</v>
      </c>
      <c r="E85" s="17">
        <v>436</v>
      </c>
      <c r="F85" s="1">
        <f t="shared" si="6"/>
        <v>202</v>
      </c>
      <c r="G85" s="8">
        <f t="shared" si="7"/>
        <v>46.330275229357795</v>
      </c>
      <c r="H85" s="97"/>
      <c r="I85" s="48"/>
      <c r="J85" s="67"/>
      <c r="K85" s="78"/>
      <c r="L85" s="66"/>
      <c r="N85" s="116"/>
      <c r="O85" s="42"/>
    </row>
    <row r="86" spans="2:16">
      <c r="B86" s="1" t="s">
        <v>82</v>
      </c>
      <c r="D86" s="15">
        <v>533</v>
      </c>
      <c r="E86" s="17">
        <v>481</v>
      </c>
      <c r="F86" s="1">
        <f t="shared" si="6"/>
        <v>52</v>
      </c>
      <c r="G86" s="8">
        <f t="shared" si="7"/>
        <v>10.810810810810811</v>
      </c>
      <c r="H86" s="97"/>
      <c r="I86" s="48"/>
      <c r="J86" s="61"/>
      <c r="K86" s="78"/>
      <c r="L86" s="66"/>
      <c r="N86" s="116"/>
      <c r="O86" s="42"/>
    </row>
    <row r="87" spans="2:16">
      <c r="B87" s="1" t="s">
        <v>83</v>
      </c>
      <c r="D87" s="15">
        <v>531</v>
      </c>
      <c r="E87" s="17">
        <v>513</v>
      </c>
      <c r="F87" s="1">
        <f t="shared" si="6"/>
        <v>18</v>
      </c>
      <c r="G87" s="8">
        <f t="shared" si="7"/>
        <v>3.5087719298245612</v>
      </c>
      <c r="H87" s="97"/>
      <c r="I87" s="48"/>
      <c r="J87" s="61"/>
      <c r="K87" s="78"/>
      <c r="L87" s="66"/>
      <c r="N87" s="116"/>
      <c r="O87" s="42"/>
    </row>
    <row r="88" spans="2:16">
      <c r="B88" s="1" t="s">
        <v>84</v>
      </c>
      <c r="D88" s="15">
        <v>806</v>
      </c>
      <c r="E88" s="17">
        <v>846</v>
      </c>
      <c r="F88" s="1">
        <f t="shared" si="6"/>
        <v>-40</v>
      </c>
      <c r="G88" s="8">
        <f t="shared" si="7"/>
        <v>-4.7281323877068555</v>
      </c>
      <c r="H88" s="97"/>
      <c r="I88" s="48"/>
      <c r="J88" s="61"/>
      <c r="K88" s="78"/>
      <c r="L88" s="66"/>
      <c r="N88" s="116"/>
      <c r="O88" s="42"/>
    </row>
    <row r="89" spans="2:16">
      <c r="B89" s="1" t="s">
        <v>85</v>
      </c>
      <c r="D89" s="15">
        <v>445</v>
      </c>
      <c r="E89" s="17">
        <v>354</v>
      </c>
      <c r="F89" s="1">
        <f t="shared" si="6"/>
        <v>91</v>
      </c>
      <c r="G89" s="8">
        <f t="shared" si="7"/>
        <v>25.70621468926554</v>
      </c>
      <c r="H89" s="97"/>
      <c r="I89" s="48"/>
      <c r="J89" s="61"/>
      <c r="K89" s="81"/>
      <c r="L89" s="66"/>
      <c r="N89" s="116"/>
      <c r="O89" s="42"/>
    </row>
    <row r="90" spans="2:16">
      <c r="B90" s="1" t="s">
        <v>86</v>
      </c>
      <c r="C90" s="53">
        <v>2382</v>
      </c>
      <c r="E90" s="17"/>
      <c r="G90" s="8"/>
      <c r="H90" s="97">
        <v>180</v>
      </c>
      <c r="I90" s="48"/>
      <c r="J90" s="61">
        <v>2647</v>
      </c>
      <c r="K90" s="79">
        <v>190</v>
      </c>
      <c r="L90" s="66"/>
      <c r="N90" s="116">
        <v>2534</v>
      </c>
      <c r="O90" s="42">
        <v>180</v>
      </c>
      <c r="P90" s="110">
        <v>750</v>
      </c>
    </row>
    <row r="91" spans="2:16">
      <c r="B91" s="1"/>
      <c r="E91" s="17"/>
      <c r="F91" s="1" t="s">
        <v>183</v>
      </c>
      <c r="H91" s="97"/>
      <c r="I91" s="48"/>
      <c r="J91" s="61"/>
      <c r="K91" s="79"/>
      <c r="L91" s="66"/>
      <c r="N91" s="116"/>
      <c r="O91" s="42"/>
    </row>
    <row r="92" spans="2:16" s="10" customFormat="1">
      <c r="B92" s="4" t="s">
        <v>185</v>
      </c>
      <c r="C92" s="90">
        <v>2382</v>
      </c>
      <c r="D92" s="24">
        <v>1856</v>
      </c>
      <c r="E92" s="25">
        <v>1633</v>
      </c>
      <c r="F92" s="4">
        <f>D92-E92</f>
        <v>223</v>
      </c>
      <c r="G92" s="9">
        <f>F92/E92*100</f>
        <v>13.655848132271892</v>
      </c>
      <c r="H92" s="101">
        <v>180</v>
      </c>
      <c r="I92" s="52"/>
      <c r="J92" s="61">
        <v>2647</v>
      </c>
      <c r="K92" s="79">
        <v>190</v>
      </c>
      <c r="L92" s="66">
        <v>762</v>
      </c>
      <c r="N92" s="117"/>
      <c r="O92" s="45"/>
      <c r="P92" s="124"/>
    </row>
    <row r="93" spans="2:16">
      <c r="B93" s="1"/>
      <c r="E93" s="17"/>
      <c r="F93" s="1" t="s">
        <v>183</v>
      </c>
      <c r="H93" s="97"/>
      <c r="I93" s="48"/>
      <c r="J93" s="61"/>
      <c r="K93" s="78"/>
      <c r="L93" s="66"/>
      <c r="N93" s="116"/>
      <c r="O93" s="42"/>
    </row>
    <row r="94" spans="2:16" ht="15.75" thickBot="1">
      <c r="B94" s="13" t="s">
        <v>88</v>
      </c>
      <c r="D94" s="27"/>
      <c r="E94" s="18"/>
      <c r="F94" s="13">
        <f>D94-E94</f>
        <v>0</v>
      </c>
      <c r="G94" s="11"/>
      <c r="H94" s="97"/>
      <c r="I94" s="48"/>
      <c r="J94" s="61"/>
      <c r="K94" s="78"/>
      <c r="L94" s="66"/>
      <c r="N94" s="116"/>
      <c r="O94" s="42"/>
    </row>
    <row r="95" spans="2:16" ht="15.75" thickTop="1">
      <c r="B95" s="7" t="s">
        <v>210</v>
      </c>
      <c r="C95" s="53">
        <v>447</v>
      </c>
      <c r="D95" s="15">
        <v>357</v>
      </c>
      <c r="E95" s="17">
        <v>464</v>
      </c>
      <c r="F95" s="1">
        <f>D95-E95</f>
        <v>-107</v>
      </c>
      <c r="G95" s="8">
        <f>F95/E95*100</f>
        <v>-23.060344827586206</v>
      </c>
      <c r="H95" s="97">
        <v>105</v>
      </c>
      <c r="I95" s="48"/>
      <c r="J95" s="61">
        <v>328</v>
      </c>
      <c r="K95" s="84">
        <v>120</v>
      </c>
      <c r="L95" s="66">
        <v>96</v>
      </c>
      <c r="N95" s="116">
        <v>298</v>
      </c>
      <c r="O95" s="42">
        <v>105</v>
      </c>
      <c r="P95" s="110">
        <v>89</v>
      </c>
    </row>
    <row r="96" spans="2:16">
      <c r="B96" s="1" t="s">
        <v>211</v>
      </c>
      <c r="C96" s="53">
        <v>307</v>
      </c>
      <c r="D96" s="15">
        <v>297</v>
      </c>
      <c r="E96" s="17">
        <v>269</v>
      </c>
      <c r="F96" s="1">
        <f>D96-E96</f>
        <v>28</v>
      </c>
      <c r="G96" s="8">
        <f>F96/E96*100</f>
        <v>10.408921933085502</v>
      </c>
      <c r="H96" s="97">
        <v>75</v>
      </c>
      <c r="I96" s="48"/>
      <c r="J96" s="61">
        <v>226</v>
      </c>
      <c r="K96" s="84">
        <v>90</v>
      </c>
      <c r="L96" s="66">
        <v>53</v>
      </c>
      <c r="N96" s="116">
        <v>199</v>
      </c>
      <c r="O96" s="42">
        <v>75</v>
      </c>
      <c r="P96" s="110">
        <v>46</v>
      </c>
    </row>
    <row r="97" spans="2:16">
      <c r="B97" s="1" t="s">
        <v>212</v>
      </c>
      <c r="C97" s="53">
        <v>321</v>
      </c>
      <c r="D97" s="15">
        <v>277</v>
      </c>
      <c r="E97" s="17">
        <v>301</v>
      </c>
      <c r="F97" s="1">
        <f>D97-E97</f>
        <v>-24</v>
      </c>
      <c r="G97" s="8">
        <f>F97/E97*100</f>
        <v>-7.9734219269102988</v>
      </c>
      <c r="H97" s="97">
        <v>35</v>
      </c>
      <c r="I97" s="48"/>
      <c r="J97" s="61">
        <v>269</v>
      </c>
      <c r="K97" s="84">
        <v>35</v>
      </c>
      <c r="L97" s="66">
        <v>81</v>
      </c>
      <c r="N97" s="116">
        <v>248</v>
      </c>
      <c r="O97" s="42">
        <v>35</v>
      </c>
      <c r="P97" s="110">
        <v>80</v>
      </c>
    </row>
    <row r="98" spans="2:16">
      <c r="B98" s="1" t="s">
        <v>213</v>
      </c>
      <c r="C98" s="53">
        <v>242</v>
      </c>
      <c r="D98" s="15">
        <v>228</v>
      </c>
      <c r="E98" s="17">
        <v>232</v>
      </c>
      <c r="F98" s="1">
        <f>D98-E98</f>
        <v>-4</v>
      </c>
      <c r="G98" s="8">
        <f>F98/E98*100</f>
        <v>-1.7241379310344827</v>
      </c>
      <c r="H98" s="97">
        <v>45</v>
      </c>
      <c r="I98" s="48"/>
      <c r="J98" s="61">
        <v>184</v>
      </c>
      <c r="K98" s="84">
        <v>51</v>
      </c>
      <c r="L98" s="66">
        <v>37</v>
      </c>
      <c r="N98" s="116">
        <v>160</v>
      </c>
      <c r="O98" s="42">
        <v>45</v>
      </c>
      <c r="P98" s="110">
        <v>24</v>
      </c>
    </row>
    <row r="99" spans="2:16">
      <c r="B99" s="1"/>
      <c r="E99" s="17"/>
      <c r="F99" s="1" t="s">
        <v>183</v>
      </c>
      <c r="H99" s="97"/>
      <c r="I99" s="48"/>
      <c r="J99" s="61"/>
      <c r="K99" s="84"/>
      <c r="L99" s="66"/>
      <c r="N99" s="116"/>
      <c r="O99" s="42"/>
    </row>
    <row r="100" spans="2:16" s="10" customFormat="1">
      <c r="B100" s="4" t="s">
        <v>185</v>
      </c>
      <c r="C100" s="90">
        <v>910</v>
      </c>
      <c r="D100" s="24">
        <v>1465</v>
      </c>
      <c r="E100" s="25">
        <v>1526</v>
      </c>
      <c r="F100" s="4">
        <f>D100-E100</f>
        <v>-61</v>
      </c>
      <c r="G100" s="9">
        <f>F100/E100*100</f>
        <v>-3.9973787680209698</v>
      </c>
      <c r="H100" s="101">
        <f>SUM(H95:H98)</f>
        <v>260</v>
      </c>
      <c r="I100" s="52"/>
      <c r="J100" s="67">
        <f>SUM(J95:J99)</f>
        <v>1007</v>
      </c>
      <c r="K100" s="85">
        <f>SUM(K95:K98)</f>
        <v>296</v>
      </c>
      <c r="L100" s="68"/>
      <c r="N100" s="117"/>
      <c r="O100" s="45"/>
      <c r="P100" s="124"/>
    </row>
    <row r="101" spans="2:16">
      <c r="B101" s="4"/>
      <c r="C101" s="89"/>
      <c r="D101" s="24"/>
      <c r="E101" s="25"/>
      <c r="F101" s="4"/>
      <c r="G101" s="9"/>
      <c r="H101" s="97"/>
      <c r="I101" s="48"/>
      <c r="J101" s="67"/>
      <c r="K101" s="84"/>
      <c r="L101" s="66"/>
      <c r="N101" s="116"/>
      <c r="O101" s="42"/>
    </row>
    <row r="102" spans="2:16" ht="15.75" thickBot="1">
      <c r="B102" s="13" t="s">
        <v>112</v>
      </c>
      <c r="C102" s="89"/>
      <c r="D102" s="24"/>
      <c r="E102" s="25"/>
      <c r="F102" s="4"/>
      <c r="G102" s="9"/>
      <c r="H102" s="97"/>
      <c r="I102" s="48"/>
      <c r="J102" s="61"/>
      <c r="K102" s="84"/>
      <c r="L102" s="66"/>
      <c r="N102" s="116"/>
      <c r="O102" s="42"/>
    </row>
    <row r="103" spans="2:16" ht="15.75" thickTop="1">
      <c r="B103" s="7" t="s">
        <v>214</v>
      </c>
      <c r="C103" s="53">
        <v>301</v>
      </c>
      <c r="D103" s="15">
        <v>291</v>
      </c>
      <c r="E103" s="17">
        <v>314</v>
      </c>
      <c r="F103" s="1">
        <f>D103-E103</f>
        <v>-23</v>
      </c>
      <c r="G103" s="8">
        <f>F103/E103*100</f>
        <v>-7.3248407643312099</v>
      </c>
      <c r="H103" s="97">
        <v>50</v>
      </c>
      <c r="I103" s="48"/>
      <c r="J103" s="61">
        <v>214</v>
      </c>
      <c r="K103" s="84">
        <v>50</v>
      </c>
      <c r="L103" s="66">
        <v>53</v>
      </c>
      <c r="N103" s="116">
        <v>217</v>
      </c>
      <c r="O103" s="42">
        <v>50</v>
      </c>
      <c r="P103" s="110">
        <v>50</v>
      </c>
    </row>
    <row r="104" spans="2:16">
      <c r="B104" s="1" t="s">
        <v>215</v>
      </c>
      <c r="C104" s="53">
        <v>432</v>
      </c>
      <c r="D104" s="15">
        <v>348</v>
      </c>
      <c r="E104" s="17">
        <v>316</v>
      </c>
      <c r="F104" s="1">
        <f>D104-E104</f>
        <v>32</v>
      </c>
      <c r="G104" s="8">
        <f>F104/E104*100</f>
        <v>10.126582278481013</v>
      </c>
      <c r="H104" s="97">
        <v>100</v>
      </c>
      <c r="I104" s="48"/>
      <c r="J104" s="61">
        <v>327</v>
      </c>
      <c r="K104" s="84">
        <v>100</v>
      </c>
      <c r="L104" s="66">
        <v>113</v>
      </c>
      <c r="N104" s="116">
        <v>293</v>
      </c>
      <c r="O104" s="42">
        <v>100</v>
      </c>
      <c r="P104" s="110">
        <v>91</v>
      </c>
    </row>
    <row r="105" spans="2:16">
      <c r="B105" s="1" t="s">
        <v>216</v>
      </c>
      <c r="C105" s="53">
        <v>320</v>
      </c>
      <c r="D105" s="15">
        <v>284</v>
      </c>
      <c r="E105" s="17">
        <v>298</v>
      </c>
      <c r="F105" s="1">
        <f>D105-E105</f>
        <v>-14</v>
      </c>
      <c r="G105" s="8">
        <f>F105/E105*100</f>
        <v>-4.6979865771812079</v>
      </c>
      <c r="H105" s="97">
        <v>50</v>
      </c>
      <c r="I105" s="48"/>
      <c r="J105" s="61">
        <v>253</v>
      </c>
      <c r="K105" s="84">
        <v>50</v>
      </c>
      <c r="L105" s="66">
        <v>63</v>
      </c>
      <c r="N105" s="116">
        <v>240</v>
      </c>
      <c r="O105" s="42">
        <v>50</v>
      </c>
      <c r="P105" s="110">
        <v>76</v>
      </c>
    </row>
    <row r="106" spans="2:16">
      <c r="B106" s="1"/>
      <c r="E106" s="17"/>
      <c r="H106" s="97"/>
      <c r="I106" s="48"/>
      <c r="J106" s="61"/>
      <c r="K106" s="84"/>
      <c r="L106" s="66"/>
      <c r="N106" s="116"/>
      <c r="O106" s="42"/>
    </row>
    <row r="107" spans="2:16" s="10" customFormat="1">
      <c r="B107" s="4" t="s">
        <v>217</v>
      </c>
      <c r="C107" s="90">
        <v>875</v>
      </c>
      <c r="D107" s="24"/>
      <c r="E107" s="25"/>
      <c r="F107" s="4"/>
      <c r="G107" s="4"/>
      <c r="H107" s="101">
        <f>SUM(H103:H106)</f>
        <v>200</v>
      </c>
      <c r="I107" s="52"/>
      <c r="J107" s="67">
        <f>SUM(J103:J106)</f>
        <v>794</v>
      </c>
      <c r="K107" s="85">
        <f>SUM(K103:K106)</f>
        <v>200</v>
      </c>
      <c r="L107" s="68" t="s">
        <v>183</v>
      </c>
      <c r="N107" s="120"/>
      <c r="O107" s="45"/>
      <c r="P107" s="124"/>
    </row>
    <row r="108" spans="2:16">
      <c r="B108" s="1"/>
      <c r="J108" s="73"/>
      <c r="K108" s="86"/>
    </row>
    <row r="109" spans="2:16">
      <c r="B109" s="1"/>
      <c r="J109" s="74"/>
    </row>
    <row r="110" spans="2:16">
      <c r="B110" s="1"/>
      <c r="J110" s="74"/>
    </row>
    <row r="111" spans="2:16">
      <c r="B111" s="1"/>
      <c r="J111" s="74"/>
    </row>
    <row r="112" spans="2:16">
      <c r="B112" s="1"/>
      <c r="J112" s="74"/>
    </row>
    <row r="113" spans="2:11">
      <c r="B113" s="1"/>
      <c r="J113" s="74"/>
    </row>
    <row r="114" spans="2:11">
      <c r="B114" s="1"/>
      <c r="J114" s="60"/>
    </row>
    <row r="115" spans="2:11">
      <c r="B115" s="1"/>
      <c r="J115" s="60"/>
      <c r="K115" s="86"/>
    </row>
    <row r="116" spans="2:11">
      <c r="B116" s="1"/>
      <c r="J116" s="73"/>
    </row>
    <row r="117" spans="2:11">
      <c r="B117" s="1"/>
      <c r="J117" s="74"/>
    </row>
    <row r="118" spans="2:11">
      <c r="B118" s="1"/>
      <c r="J118" s="74"/>
    </row>
    <row r="119" spans="2:11">
      <c r="B119" s="1"/>
      <c r="J119" s="74"/>
    </row>
    <row r="120" spans="2:11">
      <c r="B120" s="1"/>
      <c r="J120" s="74"/>
    </row>
    <row r="121" spans="2:11">
      <c r="B121" s="1"/>
      <c r="J121" s="60"/>
    </row>
    <row r="122" spans="2:11">
      <c r="B122" s="1"/>
      <c r="J122" s="74"/>
    </row>
    <row r="123" spans="2:11">
      <c r="B123" s="1"/>
      <c r="J123" s="74"/>
    </row>
    <row r="124" spans="2:11">
      <c r="B124" s="1"/>
      <c r="J124" s="74"/>
    </row>
    <row r="125" spans="2:11">
      <c r="B125" s="1"/>
      <c r="J125" s="74"/>
    </row>
    <row r="126" spans="2:11">
      <c r="B126" s="1"/>
      <c r="J126" s="74"/>
    </row>
    <row r="127" spans="2:11">
      <c r="B127" s="1"/>
      <c r="J127" s="74"/>
    </row>
    <row r="128" spans="2:11">
      <c r="B128" s="1"/>
      <c r="J128" s="74"/>
    </row>
    <row r="129" spans="2:10">
      <c r="B129" s="1"/>
      <c r="J129" s="74"/>
    </row>
    <row r="130" spans="2:10">
      <c r="B130" s="1"/>
      <c r="J130" s="74"/>
    </row>
    <row r="131" spans="2:10">
      <c r="B131" s="1"/>
      <c r="J131" s="74"/>
    </row>
    <row r="132" spans="2:10">
      <c r="B132" s="1"/>
      <c r="J132" s="74"/>
    </row>
    <row r="133" spans="2:10">
      <c r="B133" s="1"/>
      <c r="J133" s="74"/>
    </row>
    <row r="134" spans="2:10">
      <c r="B134" s="1"/>
      <c r="J134" s="74"/>
    </row>
    <row r="135" spans="2:10">
      <c r="B135" s="1"/>
      <c r="J135" s="74"/>
    </row>
    <row r="136" spans="2:10">
      <c r="B136" s="1"/>
      <c r="J136" s="74"/>
    </row>
    <row r="137" spans="2:10">
      <c r="B137" s="1"/>
      <c r="J137" s="74"/>
    </row>
    <row r="138" spans="2:10">
      <c r="B138" s="1"/>
      <c r="J138" s="74"/>
    </row>
    <row r="139" spans="2:10">
      <c r="B139" s="1"/>
      <c r="J139" s="74"/>
    </row>
    <row r="140" spans="2:10">
      <c r="B140" s="1"/>
      <c r="J140" s="74"/>
    </row>
    <row r="141" spans="2:10">
      <c r="B141" s="1"/>
      <c r="J141" s="74"/>
    </row>
    <row r="142" spans="2:10">
      <c r="B142" s="1"/>
      <c r="J142" s="74"/>
    </row>
    <row r="143" spans="2:10">
      <c r="B143" s="1"/>
      <c r="J143" s="74"/>
    </row>
    <row r="144" spans="2:10">
      <c r="B144" s="1"/>
      <c r="J144" s="74"/>
    </row>
    <row r="145" spans="2:10">
      <c r="B145" s="1"/>
      <c r="J145" s="74"/>
    </row>
    <row r="146" spans="2:10">
      <c r="B146" s="1"/>
      <c r="J146" s="74"/>
    </row>
    <row r="147" spans="2:10">
      <c r="B147" s="1"/>
      <c r="J147" s="74"/>
    </row>
    <row r="148" spans="2:10">
      <c r="B148" s="1"/>
      <c r="J148" s="74"/>
    </row>
    <row r="149" spans="2:10">
      <c r="B149" s="1"/>
      <c r="J149" s="74"/>
    </row>
    <row r="150" spans="2:10">
      <c r="B150" s="1"/>
      <c r="J150" s="74"/>
    </row>
    <row r="151" spans="2:10">
      <c r="B151" s="1"/>
      <c r="J151" s="74"/>
    </row>
    <row r="152" spans="2:10">
      <c r="B152" s="1"/>
      <c r="J152" s="74"/>
    </row>
    <row r="153" spans="2:10">
      <c r="B153" s="1"/>
      <c r="J153" s="74"/>
    </row>
    <row r="154" spans="2:10">
      <c r="B154" s="1"/>
      <c r="J154" s="74"/>
    </row>
    <row r="155" spans="2:10">
      <c r="B155" s="1"/>
      <c r="J155" s="74"/>
    </row>
    <row r="156" spans="2:10">
      <c r="B156" s="1"/>
      <c r="J156" s="74"/>
    </row>
    <row r="157" spans="2:10">
      <c r="B157" s="1"/>
      <c r="J157" s="74"/>
    </row>
    <row r="158" spans="2:10">
      <c r="B158" s="1"/>
      <c r="J158" s="74"/>
    </row>
    <row r="159" spans="2:10">
      <c r="B159" s="1"/>
      <c r="J159" s="74"/>
    </row>
    <row r="160" spans="2:10">
      <c r="B160" s="1"/>
      <c r="J160" s="74"/>
    </row>
    <row r="161" spans="2:10">
      <c r="B161" s="1"/>
      <c r="J161" s="74"/>
    </row>
    <row r="162" spans="2:10">
      <c r="B162" s="1"/>
      <c r="J162" s="74"/>
    </row>
    <row r="163" spans="2:10">
      <c r="B163" s="1"/>
      <c r="J163" s="74"/>
    </row>
    <row r="164" spans="2:10">
      <c r="B164" s="1"/>
      <c r="J164" s="74"/>
    </row>
    <row r="165" spans="2:10">
      <c r="B165" s="1"/>
      <c r="J165" s="74"/>
    </row>
    <row r="166" spans="2:10">
      <c r="B166" s="1"/>
      <c r="J166" s="74"/>
    </row>
    <row r="167" spans="2:10">
      <c r="B167" s="1"/>
      <c r="J167" s="74"/>
    </row>
    <row r="168" spans="2:10">
      <c r="B168" s="1"/>
      <c r="J168" s="74"/>
    </row>
    <row r="169" spans="2:10">
      <c r="B169" s="1"/>
      <c r="J169" s="74"/>
    </row>
    <row r="170" spans="2:10">
      <c r="B170" s="1"/>
      <c r="J170" s="74"/>
    </row>
    <row r="171" spans="2:10">
      <c r="B171" s="1"/>
      <c r="J171" s="74"/>
    </row>
    <row r="172" spans="2:10">
      <c r="B172" s="1"/>
      <c r="J172" s="74"/>
    </row>
    <row r="173" spans="2:10">
      <c r="B173" s="1"/>
      <c r="J173" s="74"/>
    </row>
    <row r="174" spans="2:10">
      <c r="B174" s="1"/>
      <c r="J174" s="74"/>
    </row>
    <row r="175" spans="2:10">
      <c r="B175" s="1"/>
      <c r="J175" s="74"/>
    </row>
    <row r="176" spans="2:10">
      <c r="B176" s="1"/>
      <c r="J176" s="74"/>
    </row>
    <row r="177" spans="2:10">
      <c r="B177" s="1"/>
      <c r="J177" s="74"/>
    </row>
    <row r="178" spans="2:10">
      <c r="B178" s="1"/>
      <c r="J178" s="74"/>
    </row>
    <row r="179" spans="2:10">
      <c r="B179" s="1"/>
      <c r="J179" s="74"/>
    </row>
    <row r="180" spans="2:10">
      <c r="B180" s="1"/>
      <c r="J180" s="74"/>
    </row>
    <row r="181" spans="2:10">
      <c r="B181" s="1"/>
      <c r="J181" s="74"/>
    </row>
    <row r="182" spans="2:10">
      <c r="B182" s="1"/>
      <c r="J182" s="74"/>
    </row>
    <row r="183" spans="2:10">
      <c r="B183" s="1"/>
      <c r="J183" s="74"/>
    </row>
    <row r="184" spans="2:10">
      <c r="B184" s="1"/>
      <c r="J184" s="74"/>
    </row>
    <row r="185" spans="2:10">
      <c r="B185" s="1"/>
      <c r="J185" s="74"/>
    </row>
    <row r="186" spans="2:10">
      <c r="B186" s="1"/>
      <c r="J186" s="74"/>
    </row>
    <row r="187" spans="2:10">
      <c r="B187" s="1"/>
      <c r="J187" s="74"/>
    </row>
    <row r="188" spans="2:10">
      <c r="B188" s="1"/>
      <c r="J188" s="74"/>
    </row>
    <row r="189" spans="2:10">
      <c r="B189" s="1"/>
      <c r="J189" s="74"/>
    </row>
    <row r="190" spans="2:10">
      <c r="B190" s="1"/>
      <c r="J190" s="74"/>
    </row>
    <row r="191" spans="2:10">
      <c r="B191" s="1"/>
      <c r="J191" s="74"/>
    </row>
    <row r="192" spans="2:10">
      <c r="B192" s="1"/>
      <c r="J192" s="74"/>
    </row>
    <row r="193" spans="2:10">
      <c r="B193" s="1"/>
      <c r="J193" s="74"/>
    </row>
    <row r="194" spans="2:10">
      <c r="B194" s="1"/>
      <c r="J194" s="74"/>
    </row>
    <row r="195" spans="2:10">
      <c r="B195" s="1"/>
      <c r="J195" s="74"/>
    </row>
    <row r="196" spans="2:10">
      <c r="B196" s="1"/>
      <c r="J196" s="74"/>
    </row>
    <row r="197" spans="2:10">
      <c r="B197" s="1"/>
      <c r="J197" s="74"/>
    </row>
    <row r="198" spans="2:10">
      <c r="B198" s="1"/>
      <c r="J198" s="74"/>
    </row>
    <row r="199" spans="2:10">
      <c r="B199" s="1"/>
      <c r="J199" s="74"/>
    </row>
    <row r="200" spans="2:10">
      <c r="B200" s="1"/>
      <c r="J200" s="74"/>
    </row>
    <row r="201" spans="2:10">
      <c r="B201" s="1"/>
      <c r="J201" s="74"/>
    </row>
    <row r="202" spans="2:10">
      <c r="B202" s="1"/>
      <c r="J202" s="74"/>
    </row>
    <row r="203" spans="2:10">
      <c r="B203" s="1"/>
      <c r="J203" s="74"/>
    </row>
    <row r="204" spans="2:10">
      <c r="B204" s="1"/>
      <c r="J204" s="74"/>
    </row>
    <row r="205" spans="2:10">
      <c r="B205" s="1"/>
      <c r="J205" s="74"/>
    </row>
    <row r="206" spans="2:10">
      <c r="B206" s="1"/>
      <c r="J206" s="74"/>
    </row>
    <row r="207" spans="2:10">
      <c r="B207" s="1"/>
      <c r="J207" s="74"/>
    </row>
    <row r="208" spans="2:10">
      <c r="B208" s="1"/>
      <c r="J208" s="74"/>
    </row>
    <row r="209" spans="2:10">
      <c r="B209" s="1"/>
      <c r="J209" s="74"/>
    </row>
    <row r="210" spans="2:10">
      <c r="B210" s="1"/>
      <c r="J210" s="74"/>
    </row>
    <row r="211" spans="2:10">
      <c r="B211" s="1"/>
      <c r="J211" s="74"/>
    </row>
    <row r="212" spans="2:10">
      <c r="B212" s="1"/>
      <c r="J212" s="74"/>
    </row>
    <row r="213" spans="2:10">
      <c r="B213" s="1"/>
      <c r="J213" s="74"/>
    </row>
    <row r="214" spans="2:10">
      <c r="B214" s="1"/>
      <c r="J214" s="74"/>
    </row>
    <row r="215" spans="2:10">
      <c r="B215" s="1"/>
      <c r="J215" s="74"/>
    </row>
    <row r="216" spans="2:10">
      <c r="B216" s="1"/>
      <c r="J216" s="74"/>
    </row>
    <row r="217" spans="2:10">
      <c r="B217" s="1"/>
      <c r="J217" s="74"/>
    </row>
    <row r="218" spans="2:10">
      <c r="B218" s="1"/>
      <c r="J218" s="74"/>
    </row>
    <row r="219" spans="2:10">
      <c r="B219" s="1"/>
      <c r="J219" s="74"/>
    </row>
    <row r="220" spans="2:10">
      <c r="B220" s="1"/>
      <c r="J220" s="74"/>
    </row>
    <row r="221" spans="2:10">
      <c r="B221" s="1"/>
      <c r="J221" s="74"/>
    </row>
    <row r="222" spans="2:10">
      <c r="B222" s="1"/>
      <c r="J222" s="74"/>
    </row>
    <row r="223" spans="2:10">
      <c r="B223" s="1"/>
      <c r="J223" s="74"/>
    </row>
    <row r="224" spans="2:10">
      <c r="B224" s="1"/>
      <c r="J224" s="74"/>
    </row>
    <row r="225" spans="2:10">
      <c r="B225" s="1"/>
      <c r="J225" s="74"/>
    </row>
    <row r="226" spans="2:10">
      <c r="B226" s="1"/>
      <c r="J226" s="74"/>
    </row>
    <row r="227" spans="2:10">
      <c r="B227" s="1"/>
      <c r="J227" s="74"/>
    </row>
    <row r="228" spans="2:10">
      <c r="B228" s="1"/>
      <c r="J228" s="74"/>
    </row>
    <row r="229" spans="2:10">
      <c r="B229" s="1"/>
      <c r="J229" s="74"/>
    </row>
    <row r="230" spans="2:10">
      <c r="B230" s="1"/>
      <c r="J230" s="74"/>
    </row>
    <row r="231" spans="2:10">
      <c r="B231" s="1"/>
      <c r="J231" s="74"/>
    </row>
    <row r="232" spans="2:10">
      <c r="B232" s="1"/>
      <c r="J232" s="74"/>
    </row>
    <row r="233" spans="2:10">
      <c r="B233" s="1"/>
      <c r="J233" s="74"/>
    </row>
    <row r="234" spans="2:10">
      <c r="B234" s="1"/>
      <c r="J234" s="74"/>
    </row>
    <row r="235" spans="2:10">
      <c r="B235" s="1"/>
      <c r="J235" s="74"/>
    </row>
    <row r="236" spans="2:10">
      <c r="B236" s="1"/>
      <c r="J236" s="74"/>
    </row>
    <row r="237" spans="2:10">
      <c r="B237" s="1"/>
      <c r="J237" s="74"/>
    </row>
    <row r="238" spans="2:10">
      <c r="B238" s="1"/>
      <c r="J238" s="74"/>
    </row>
    <row r="239" spans="2:10">
      <c r="B239" s="1"/>
      <c r="J239" s="74"/>
    </row>
    <row r="240" spans="2:10">
      <c r="B240" s="1"/>
      <c r="J240" s="74"/>
    </row>
    <row r="241" spans="2:10">
      <c r="B241" s="1"/>
      <c r="J241" s="74"/>
    </row>
    <row r="242" spans="2:10">
      <c r="B242" s="1"/>
      <c r="J242" s="74"/>
    </row>
    <row r="243" spans="2:10">
      <c r="B243" s="1"/>
      <c r="J243" s="74"/>
    </row>
    <row r="244" spans="2:10">
      <c r="B244" s="1"/>
      <c r="J244" s="74"/>
    </row>
    <row r="245" spans="2:10">
      <c r="B245" s="1"/>
      <c r="J245" s="74"/>
    </row>
    <row r="246" spans="2:10">
      <c r="B246" s="1"/>
      <c r="J246" s="74"/>
    </row>
    <row r="247" spans="2:10">
      <c r="B247" s="1"/>
      <c r="J247" s="74"/>
    </row>
    <row r="248" spans="2:10">
      <c r="B248" s="1"/>
      <c r="J248" s="74"/>
    </row>
    <row r="249" spans="2:10">
      <c r="B249" s="1"/>
      <c r="J249" s="74"/>
    </row>
    <row r="250" spans="2:10">
      <c r="B250" s="1"/>
      <c r="J250" s="74"/>
    </row>
    <row r="251" spans="2:10">
      <c r="B251" s="1"/>
      <c r="J251" s="74"/>
    </row>
    <row r="252" spans="2:10">
      <c r="B252" s="1"/>
      <c r="J252" s="74"/>
    </row>
    <row r="253" spans="2:10">
      <c r="B253" s="1"/>
      <c r="J253" s="74"/>
    </row>
    <row r="254" spans="2:10">
      <c r="B254" s="1"/>
      <c r="J254" s="74"/>
    </row>
    <row r="255" spans="2:10">
      <c r="B255" s="1"/>
      <c r="J255" s="74"/>
    </row>
    <row r="256" spans="2:10">
      <c r="B256" s="1"/>
      <c r="J256" s="74"/>
    </row>
    <row r="257" spans="2:10">
      <c r="B257" s="1"/>
      <c r="J257" s="74"/>
    </row>
    <row r="258" spans="2:10">
      <c r="B258" s="1"/>
      <c r="J258" s="74"/>
    </row>
    <row r="259" spans="2:10">
      <c r="B259" s="1"/>
      <c r="J259" s="74"/>
    </row>
    <row r="260" spans="2:10">
      <c r="B260" s="1"/>
      <c r="J260" s="74"/>
    </row>
    <row r="261" spans="2:10">
      <c r="B261" s="1"/>
      <c r="J261" s="74"/>
    </row>
    <row r="262" spans="2:10">
      <c r="B262" s="1"/>
      <c r="J262" s="74"/>
    </row>
    <row r="263" spans="2:10">
      <c r="B263" s="1"/>
      <c r="J263" s="74"/>
    </row>
    <row r="264" spans="2:10">
      <c r="B264" s="1"/>
      <c r="J264" s="74"/>
    </row>
    <row r="265" spans="2:10">
      <c r="B265" s="1"/>
      <c r="J265" s="74"/>
    </row>
    <row r="266" spans="2:10">
      <c r="B266" s="1"/>
      <c r="J266" s="74"/>
    </row>
    <row r="267" spans="2:10">
      <c r="B267" s="1"/>
      <c r="J267" s="74"/>
    </row>
    <row r="268" spans="2:10">
      <c r="B268" s="1"/>
      <c r="J268" s="74"/>
    </row>
    <row r="269" spans="2:10">
      <c r="B269" s="1"/>
      <c r="J269" s="74"/>
    </row>
    <row r="270" spans="2:10">
      <c r="B270" s="1"/>
      <c r="J270" s="74"/>
    </row>
    <row r="271" spans="2:10">
      <c r="B271" s="1"/>
      <c r="J271" s="74"/>
    </row>
    <row r="272" spans="2:10">
      <c r="B272" s="1"/>
      <c r="J272" s="74"/>
    </row>
    <row r="273" spans="2:10">
      <c r="B273" s="1"/>
      <c r="J273" s="74"/>
    </row>
    <row r="274" spans="2:10">
      <c r="B274" s="1"/>
      <c r="J274" s="74"/>
    </row>
    <row r="275" spans="2:10">
      <c r="B275" s="1"/>
      <c r="J275" s="74"/>
    </row>
    <row r="276" spans="2:10">
      <c r="B276" s="1"/>
      <c r="J276" s="74"/>
    </row>
    <row r="277" spans="2:10">
      <c r="B277" s="1"/>
      <c r="J277" s="74"/>
    </row>
    <row r="278" spans="2:10">
      <c r="J278" s="74"/>
    </row>
    <row r="279" spans="2:10">
      <c r="J279" s="74"/>
    </row>
    <row r="280" spans="2:10">
      <c r="J280" s="74"/>
    </row>
    <row r="281" spans="2:10">
      <c r="J281" s="74"/>
    </row>
    <row r="282" spans="2:10">
      <c r="J282" s="74"/>
    </row>
    <row r="283" spans="2:10">
      <c r="J283" s="74"/>
    </row>
    <row r="284" spans="2:10">
      <c r="J284" s="74"/>
    </row>
    <row r="285" spans="2:10">
      <c r="J285" s="74"/>
    </row>
    <row r="286" spans="2:10">
      <c r="J286" s="74"/>
    </row>
    <row r="287" spans="2:10">
      <c r="J287" s="74"/>
    </row>
    <row r="288" spans="2:10">
      <c r="J288" s="74"/>
    </row>
    <row r="289" spans="10:10">
      <c r="J289" s="74"/>
    </row>
    <row r="290" spans="10:10">
      <c r="J290" s="74"/>
    </row>
    <row r="291" spans="10:10">
      <c r="J291" s="74"/>
    </row>
  </sheetData>
  <phoneticPr fontId="1" type="noConversion"/>
  <pageMargins left="0.75" right="0.75" top="1" bottom="1" header="0.4921259845" footer="0.4921259845"/>
  <pageSetup paperSize="9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Muistio</p:Name>
  <p:Description/>
  <p:Statement/>
  <p:PolicyItems>
    <p:PolicyItem featureId="Microsoft.Office.RecordsManagement.PolicyFeatures.Expiration" staticId="0x010100DB3EE631027A4D00AA17DD545BC58E9A|-473818962" UniqueId="46a37e16-53c8-4285-b9bb-96834bfb476e">
      <p:Name>Säilytys</p:Name>
      <p:Description>Sisällön automaattinen ajoitus käsittelyä varten ja määräpäivän saavuttaneen sisällön säilytystoiminnon suorittaminen.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oy_expirationdate</property>
                  <propertyId>8830a8f1-c464-46d0-9196-6c9fb69e0f71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uistio" ma:contentTypeID="0x010100DB3EE631027A4D00AA17DD545BC58E9A00CCCE9638540ADF45BCD260FA37EBD08A" ma:contentTypeVersion="22" ma:contentTypeDescription="Luo uusi asiakirja." ma:contentTypeScope="" ma:versionID="3baa35eb03815466710a9e02f5c6aa84">
  <xsd:schema xmlns:xsd="http://www.w3.org/2001/XMLSchema" xmlns:xs="http://www.w3.org/2001/XMLSchema" xmlns:p="http://schemas.microsoft.com/office/2006/metadata/properties" xmlns:ns1="http://schemas.microsoft.com/sharepoint/v3" xmlns:ns2="7a27955c-8d6e-4ea3-adec-c12b7207bcf6" targetNamespace="http://schemas.microsoft.com/office/2006/metadata/properties" ma:root="true" ma:fieldsID="f68d7d3fe7988496d6c610bcf57075a6" ns1:_="" ns2:_="">
    <xsd:import namespace="http://schemas.microsoft.com/sharepoint/v3"/>
    <xsd:import namespace="7a27955c-8d6e-4ea3-adec-c12b7207bcf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9" nillable="true" ma:displayName="Vapauta käytännöstä" ma:hidden="true" ma:internalName="_dlc_Exempt" ma:readOnly="true">
      <xsd:simpleType>
        <xsd:restriction base="dms:Unknown"/>
      </xsd:simpleType>
    </xsd:element>
    <xsd:element name="_dlc_ExpireDateSaved" ma:index="10" nillable="true" ma:displayName="Alkuperäinen vanhenemispäivämäärä" ma:hidden="true" ma:internalName="_dlc_ExpireDateSaved" ma:readOnly="true">
      <xsd:simpleType>
        <xsd:restriction base="dms:DateTime"/>
      </xsd:simpleType>
    </xsd:element>
    <xsd:element name="_dlc_ExpireDate" ma:index="11" nillable="true" ma:displayName="Vanhenemispäivämäärä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7955c-8d6e-4ea3-adec-c12b7207bcf6" elementFormDefault="qualified">
    <xsd:import namespace="http://schemas.microsoft.com/office/2006/documentManagement/types"/>
    <xsd:import namespace="http://schemas.microsoft.com/office/infopath/2007/PartnerControls"/>
    <xsd:element name="TaxCatchAll" ma:index="2" nillable="true" ma:displayName="Taxonomy Catch All Column" ma:hidden="true" ma:list="{f5813d37-57a8-48b1-a601-372793ad628b}" ma:internalName="TaxCatchAll" ma:showField="CatchAllData" ma:web="5fda9e18-4431-4e1a-93fb-f1d972753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" nillable="true" ma:displayName="Taxonomy Catch All Column1" ma:hidden="true" ma:list="{f5813d37-57a8-48b1-a601-372793ad628b}" ma:internalName="TaxCatchAllLabel" ma:readOnly="true" ma:showField="CatchAllDataLabel" ma:web="5fda9e18-4431-4e1a-93fb-f1d972753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Sisältölaji"/>
        <xsd:element ref="dc:title" minOccurs="0" maxOccurs="1" ma:index="1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7955c-8d6e-4ea3-adec-c12b7207bcf6">
      <Value>3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6.xml><?xml version="1.0" encoding="utf-8"?>
<?mso-contentType ?>
<SharedContentType xmlns="Microsoft.SharePoint.Taxonomy.ContentTypeSync" SourceId="c8fedd44-943b-4f0e-a875-3874e0e1dcdb" ContentTypeId="0x010100DB3EE631027A4D00AA17DD545BC58E9A" PreviousValue="false"/>
</file>

<file path=customXml/itemProps1.xml><?xml version="1.0" encoding="utf-8"?>
<ds:datastoreItem xmlns:ds="http://schemas.openxmlformats.org/officeDocument/2006/customXml" ds:itemID="{E0C50E65-189B-441E-90D2-37DF15686320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4CB49EC4-02DE-41C8-B926-9333D139C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a27955c-8d6e-4ea3-adec-c12b7207b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9EDBDE-8395-45A0-B4C3-8ABB24B8701B}">
  <ds:schemaRefs>
    <ds:schemaRef ds:uri="7a27955c-8d6e-4ea3-adec-c12b7207bcf6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62927AC-40AE-4CA1-BA1A-FE8A1BBBF7E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D1609F1-5962-4520-BF96-083B1BFC788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0EB9E04B-4982-42DC-BAAB-AF4BD8D34DD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Yhteishaku</vt:lpstr>
      <vt:lpstr>Avoimen väylä</vt:lpstr>
      <vt:lpstr>Yhteishaku koulutusaloittain</vt:lpstr>
      <vt:lpstr>KVhaku</vt:lpstr>
      <vt:lpstr>Siirtohaku</vt:lpstr>
      <vt:lpstr>Kaksoistutkintohaku</vt:lpstr>
      <vt:lpstr>Arkisto</vt:lpstr>
    </vt:vector>
  </TitlesOfParts>
  <Manager/>
  <Company>Oulun yliopisto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</dc:creator>
  <cp:keywords/>
  <dc:description/>
  <cp:lastModifiedBy>Saana-Maija Huttula</cp:lastModifiedBy>
  <cp:revision/>
  <dcterms:created xsi:type="dcterms:W3CDTF">2010-04-18T13:20:12Z</dcterms:created>
  <dcterms:modified xsi:type="dcterms:W3CDTF">2019-09-16T08:04:10Z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0x010100DB3EE631027A4D00AA17DD545BC58E9A00CCCE9638540ADF45BCD260FA37EBD08A</vt:lpwstr>
  </property>
  <property fmtid="{D5CDD505-2E9C-101B-9397-08002B2CF9AE}" pid="3" name="_dlc_policyId">
    <vt:lpwstr>0x010100DB3EE631027A4D00AA17DD545BC58E9A|-473818962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oy_expirationdate&lt;/property&gt;&lt;propertyId&gt;8830a8f1-c464-46d0-9196-6c9fb69e0f71&lt;/propertyId&gt;&lt;period&gt;days&lt;/period&gt;&lt;/formula&gt;</vt:lpwstr>
  </property>
  <property fmtid="{D5CDD505-2E9C-101B-9397-08002B2CF9AE}" pid="5" name="oy_owner">
    <vt:lpwstr/>
  </property>
  <property fmtid="{D5CDD505-2E9C-101B-9397-08002B2CF9AE}" pid="6" name="oy_type">
    <vt:lpwstr>Ohje|62bdb1e9-6a4e-41b7-9f23-a2dfe98f3035</vt:lpwstr>
  </property>
</Properties>
</file>